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71" documentId="120_S{2AC9BD13-BADA-5192-A53E-5A8FF88502F6}" xr6:coauthVersionLast="47" xr6:coauthVersionMax="47" xr10:uidLastSave="{2F88C6A7-960E-4288-B80D-3BB93B48132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3" i="1"/>
  <c r="G3" i="1"/>
  <c r="I3" i="1"/>
  <c r="J3" i="1"/>
  <c r="L3" i="1"/>
  <c r="B4" i="1"/>
  <c r="G4" i="1"/>
  <c r="I4" i="1"/>
  <c r="J4" i="1"/>
  <c r="L4"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J6" i="5"/>
  <c r="J7" i="5"/>
  <c r="J8" i="5"/>
  <c r="J9" i="5"/>
  <c r="J10" i="5"/>
  <c r="J11" i="5"/>
  <c r="J12" i="5"/>
  <c r="J13" i="5"/>
  <c r="J14" i="5"/>
  <c r="J15" i="5"/>
  <c r="J16" i="5"/>
  <c r="J17" i="5"/>
  <c r="J18" i="5"/>
  <c r="J19" i="5"/>
  <c r="J20" i="5"/>
  <c r="J21" i="5"/>
  <c r="J22" i="5"/>
  <c r="J23" i="5"/>
  <c r="J24" i="5"/>
  <c r="J25" i="5"/>
  <c r="J26" i="5"/>
  <c r="J27" i="5"/>
  <c r="J28" i="5"/>
  <c r="J29" i="5"/>
  <c r="J30" i="5"/>
  <c r="I6" i="5"/>
  <c r="I7" i="5"/>
  <c r="I8" i="5"/>
  <c r="I9" i="5"/>
  <c r="I10" i="5"/>
  <c r="I11" i="5"/>
  <c r="I12" i="5"/>
  <c r="I13" i="5"/>
  <c r="I14" i="5"/>
  <c r="I15" i="5"/>
  <c r="I16" i="5"/>
  <c r="I17" i="5"/>
  <c r="I18" i="5"/>
  <c r="I19" i="5"/>
  <c r="I20" i="5"/>
  <c r="I21" i="5"/>
  <c r="I22" i="5"/>
  <c r="I23" i="5"/>
  <c r="I24" i="5"/>
  <c r="I25" i="5"/>
  <c r="I26" i="5"/>
  <c r="I27" i="5"/>
  <c r="I28" i="5"/>
  <c r="I29" i="5"/>
  <c r="I30" i="5"/>
  <c r="B6" i="5"/>
  <c r="B7"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<sst xmlns="http://schemas.openxmlformats.org/spreadsheetml/2006/main" count="180326" uniqueCount="39141">
  <si>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</si>
  <si>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</si>
  <si>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</si>
  <si>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</si>
  <si>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</si>
  <si>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</si>
  <si>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</si>
  <si>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</si>
  <si>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</si>
  <si>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</si>
  <si>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</si>
  <si>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</si>
  <si>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</si>
  <si>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</si>
  <si>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</si>
  <si>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</si>
  <si>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</si>
  <si>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</si>
  <si>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</si>
  <si>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</si>
  <si>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</si>
  <si>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</si>
  <si>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</si>
  <si>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</si>
  <si>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</si>
  <si>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</si>
  <si>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</si>
  <si>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</si>
  <si>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</si>
  <si>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</si>
  <si>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</si>
  <si>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</si>
  <si>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</si>
  <si>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</si>
  <si>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</si>
  <si>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</si>
  <si>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</si>
  <si>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</si>
  <si>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</si>
  <si>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</si>
  <si>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</si>
  <si>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</si>
  <si>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</si>
  <si>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</si>
  <si>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</si>
  <si>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</si>
  <si>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</si>
  <si>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</si>
  <si>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</si>
  <si>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</si>
  <si>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</si>
  <si>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</si>
  <si>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</si>
  <si>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</si>
  <si>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</si>
  <si>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</si>
  <si>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</si>
  <si>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</si>
  <si>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</si>
  <si>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</si>
  <si>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</si>
  <si>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</si>
  <si>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</si>
  <si>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</si>
  <si>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</si>
  <si>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</si>
  <si>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</si>
  <si>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</si>
  <si>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</si>
  <si>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</si>
  <si>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</si>
  <si>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</si>
  <si>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</si>
  <si>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</si>
  <si>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</si>
  <si>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</si>
  <si>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</si>
  <si>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</si>
  <si>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</si>
  <si>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</si>
  <si>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</si>
  <si>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</si>
  <si>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</si>
  <si>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</si>
  <si>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</si>
  <si>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</si>
  <si>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</si>
  <si>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</si>
  <si>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</si>
  <si>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</si>
  <si>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</si>
  <si>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</si>
  <si>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</si>
  <si>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</si>
  <si>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</si>
  <si>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</si>
  <si>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</si>
  <si>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</si>
  <si>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</si>
  <si>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</si>
  <si>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</si>
  <si>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</si>
  <si>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</si>
  <si>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</si>
  <si>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</si>
  <si>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</si>
  <si>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</si>
  <si>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</si>
  <si>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</si>
  <si>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</si>
  <si>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</si>
  <si>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</si>
  <si>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</si>
  <si>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</si>
  <si>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</si>
  <si>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</si>
  <si>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</si>
  <si>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</si>
  <si>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</si>
  <si>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</si>
  <si>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</si>
  <si>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</si>
  <si>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</si>
  <si>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</si>
  <si>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</si>
  <si>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</si>
  <si>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</si>
  <si>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</si>
  <si>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</si>
  <si>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</si>
  <si>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</si>
  <si>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</si>
  <si>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</si>
  <si>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</si>
  <si>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</si>
  <si>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</si>
  <si>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</si>
  <si>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</si>
  <si>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</si>
  <si>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</si>
  <si>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</si>
  <si>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</si>
  <si>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</si>
  <si>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</si>
  <si>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</si>
  <si>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</si>
  <si>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</si>
  <si>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</si>
  <si>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</si>
  <si>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</si>
  <si>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</si>
  <si>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</si>
  <si>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</si>
  <si>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</si>
  <si>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</si>
  <si>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</si>
  <si>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</si>
  <si>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</si>
  <si>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</si>
  <si>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</si>
  <si>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</si>
  <si>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</si>
  <si>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</si>
  <si>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</si>
  <si>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</si>
  <si>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</si>
  <si>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</si>
  <si>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</si>
  <si>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</si>
  <si>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</si>
  <si>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</si>
  <si>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</si>
  <si>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</si>
  <si>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</si>
  <si>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</si>
  <si>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</si>
  <si>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</si>
  <si>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</si>
  <si>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</si>
  <si>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</si>
  <si>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</si>
  <si>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</si>
  <si>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</si>
  <si>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</si>
  <si>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</si>
  <si>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</si>
  <si>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</si>
  <si>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</si>
  <si>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</si>
  <si>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</si>
  <si>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</si>
  <si>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</si>
  <si>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</si>
  <si>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</si>
  <si>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</si>
  <si>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</si>
  <si>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</si>
  <si>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</si>
  <si>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</si>
  <si>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</si>
  <si>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</si>
  <si>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</si>
  <si>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</si>
  <si>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</si>
  <si>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</si>
  <si>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</si>
  <si>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</si>
  <si>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</si>
  <si>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</si>
  <si>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</si>
  <si>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</si>
  <si>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</si>
  <si>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</si>
  <si>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</si>
  <si>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</si>
  <si>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</si>
  <si>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</si>
  <si>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</si>
  <si>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</si>
  <si>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</si>
  <si>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</si>
  <si>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</si>
  <si>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</si>
  <si>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</si>
  <si>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</si>
  <si>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</si>
  <si>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</si>
  <si>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</si>
  <si>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</si>
  <si>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</si>
  <si>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</si>
  <si>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</si>
  <si>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</si>
  <si>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</si>
  <si>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</si>
  <si>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</si>
  <si>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</si>
  <si>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</si>
  <si>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</si>
  <si>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</si>
  <si>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</si>
  <si>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</si>
  <si>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</si>
  <si>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</si>
  <si>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</si>
  <si>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</si>
  <si>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</si>
  <si>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</si>
  <si>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</si>
  <si>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</si>
  <si>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</si>
  <si>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</si>
  <si>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</si>
  <si>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</si>
  <si>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</si>
  <si>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</si>
  <si>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</si>
  <si>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</si>
  <si>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</si>
  <si>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</si>
  <si>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</si>
  <si>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</si>
  <si>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</si>
  <si>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</si>
  <si>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</si>
  <si>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</si>
  <si>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</si>
  <si>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</si>
  <si>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</si>
  <si>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</si>
  <si>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</si>
  <si>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</si>
  <si>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</si>
  <si>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</si>
  <si>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</si>
  <si>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</si>
  <si>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</si>
  <si>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</si>
  <si>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</si>
  <si>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</si>
  <si>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</si>
  <si>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</si>
  <si>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</si>
  <si>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</si>
  <si>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</si>
  <si>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</si>
  <si>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</si>
  <si>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</si>
  <si>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</si>
  <si>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</si>
  <si>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</si>
  <si>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</si>
  <si>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</si>
  <si>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</si>
  <si>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</si>
  <si>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</si>
  <si>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</si>
  <si>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</si>
  <si>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</si>
  <si>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</si>
  <si>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</si>
  <si>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</si>
  <si>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</si>
  <si>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</si>
  <si>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</si>
  <si>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</si>
  <si>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</si>
  <si>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</si>
  <si>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</si>
  <si>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</si>
  <si>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</si>
  <si>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</si>
  <si>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</si>
  <si>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</si>
  <si>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</si>
  <si>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</si>
  <si>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</si>
  <si>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</si>
  <si>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</si>
  <si>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</si>
  <si>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</si>
  <si>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</si>
  <si>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</si>
  <si>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</si>
  <si>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</si>
  <si>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</si>
  <si>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</si>
  <si>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</si>
  <si>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</si>
  <si>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</si>
  <si>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</si>
  <si>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</si>
  <si>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</si>
  <si>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</si>
  <si>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</si>
  <si>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</si>
  <si>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</si>
  <si>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</si>
  <si>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</si>
  <si>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</si>
  <si>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</si>
  <si>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</si>
  <si>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</si>
  <si>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</si>
  <si>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</si>
  <si>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</si>
  <si>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</si>
  <si>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</si>
  <si>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</si>
  <si>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</si>
  <si>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</si>
  <si>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</si>
  <si>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</si>
  <si>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</si>
  <si>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</si>
  <si>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</si>
  <si>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</si>
  <si>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</si>
  <si>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</si>
  <si>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</si>
  <si>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</si>
  <si>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</si>
  <si>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</si>
  <si>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</si>
  <si>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</si>
  <si>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</si>
  <si>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</si>
  <si>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</si>
  <si>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</si>
  <si>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</si>
  <si>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</si>
  <si>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</si>
  <si>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</si>
  <si>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</si>
  <si>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</si>
  <si>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</si>
  <si>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</si>
  <si>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</si>
  <si>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</si>
  <si>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</si>
  <si>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</si>
  <si>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</si>
  <si>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</si>
  <si>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</si>
  <si>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</si>
  <si>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</si>
  <si>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</si>
  <si>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</si>
  <si>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</si>
  <si>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</si>
  <si>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</si>
  <si>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</si>
  <si>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</si>
  <si>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</si>
  <si>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</si>
  <si>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</si>
  <si>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</si>
  <si>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</si>
  <si>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</si>
  <si>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</si>
  <si>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</si>
  <si>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</si>
  <si>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</si>
  <si>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</si>
  <si>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</si>
  <si>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</si>
  <si>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</si>
  <si>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</si>
  <si>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</si>
  <si>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</si>
  <si>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</si>
  <si>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</si>
  <si>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</si>
  <si>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</si>
  <si>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</si>
  <si>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</si>
  <si>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</si>
  <si>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</si>
  <si>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</si>
  <si>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</si>
  <si>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</si>
  <si>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</si>
  <si>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</si>
  <si>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</si>
  <si>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</si>
  <si>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</si>
  <si>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</si>
  <si>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</si>
  <si>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</si>
  <si>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</si>
  <si>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</si>
  <si>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</si>
  <si>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</si>
  <si>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</si>
  <si>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</si>
  <si>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</si>
  <si>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</si>
  <si>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</si>
  <si>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</si>
  <si>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</si>
  <si>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</si>
  <si>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</si>
  <si>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</si>
  <si>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</si>
  <si>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</si>
  <si>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</si>
  <si>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</si>
  <si>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</si>
  <si>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</si>
  <si>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</si>
  <si>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</si>
  <si>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</si>
  <si>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</si>
  <si>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</si>
  <si>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</si>
  <si>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</si>
  <si>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</si>
  <si>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</si>
  <si>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</si>
  <si>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</si>
  <si>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</si>
  <si>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</si>
  <si>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</si>
  <si>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</si>
  <si>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</si>
  <si>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</si>
  <si>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</si>
  <si>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</si>
  <si>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</si>
  <si>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</si>
  <si>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</si>
  <si>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</si>
  <si>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</si>
  <si>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</si>
  <si>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</si>
  <si>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</si>
  <si>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</si>
  <si>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</si>
  <si>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</si>
  <si>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</si>
  <si>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</si>
  <si>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</si>
  <si>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</si>
  <si>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</si>
  <si>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</si>
  <si>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</si>
  <si>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</si>
  <si>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</si>
  <si>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</si>
  <si>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</si>
  <si>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</si>
  <si>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</si>
  <si>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</si>
  <si>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</si>
  <si>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</si>
  <si>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</si>
  <si>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</si>
  <si>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</si>
  <si>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</si>
  <si>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</si>
  <si>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</si>
  <si>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</si>
  <si>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</si>
  <si>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</si>
  <si>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</si>
  <si>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</si>
  <si>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</si>
  <si>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</si>
  <si>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</si>
  <si>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</si>
  <si>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</si>
  <si>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</si>
  <si>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</si>
  <si>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</si>
  <si>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</si>
  <si>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</si>
  <si>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</si>
  <si>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</si>
  <si>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</si>
  <si>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</si>
  <si>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</si>
  <si>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</si>
  <si>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</si>
  <si>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</si>
  <si>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</si>
  <si>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</si>
  <si>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</si>
  <si>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</si>
  <si>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</si>
  <si>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</si>
  <si>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</si>
  <si>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</si>
  <si>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</si>
  <si>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</si>
  <si>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</si>
  <si>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</si>
  <si>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</si>
  <si>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</si>
  <si>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</si>
  <si>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</si>
  <si>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</si>
  <si>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</si>
  <si>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</si>
  <si>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</si>
  <si>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</si>
  <si>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</si>
  <si>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</si>
  <si>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</si>
  <si>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</si>
  <si>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</si>
  <si>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</si>
  <si>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</si>
  <si>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</si>
  <si>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</si>
  <si>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</si>
  <si>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</si>
  <si>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</si>
  <si>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</si>
  <si>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</si>
  <si>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</si>
  <si>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</si>
  <si>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</si>
  <si>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</si>
  <si>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</si>
  <si>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</si>
  <si>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</si>
  <si>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</si>
  <si>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</si>
  <si>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</si>
  <si>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</si>
  <si>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</si>
  <si>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</si>
  <si>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</si>
  <si>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</si>
  <si>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</si>
  <si>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</si>
  <si>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</si>
  <si>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</si>
  <si>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</si>
  <si>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</si>
  <si>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</si>
  <si>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</si>
  <si>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</si>
  <si>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</si>
  <si>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</si>
  <si>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</si>
  <si>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</si>
  <si>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</si>
  <si>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</si>
  <si>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</si>
  <si>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</si>
  <si>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</si>
  <si>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</si>
  <si>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</si>
  <si>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</si>
  <si>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</si>
  <si>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</si>
  <si>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</si>
  <si>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</si>
  <si>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</si>
  <si>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</si>
  <si>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</si>
  <si>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</si>
  <si>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</si>
  <si>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</si>
  <si>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</si>
  <si>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</si>
  <si>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</si>
  <si>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</si>
  <si>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</si>
  <si>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</si>
  <si>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</si>
  <si>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</si>
  <si>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</si>
  <si>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</si>
  <si>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</si>
  <si>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</si>
  <si>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</si>
  <si>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</si>
  <si>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</si>
  <si>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</si>
  <si>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</si>
  <si>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</si>
  <si>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</si>
  <si>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</si>
  <si>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</si>
  <si>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</si>
  <si>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</si>
  <si>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</si>
  <si>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</si>
  <si>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</si>
  <si>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</si>
  <si>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</si>
  <si>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</si>
  <si>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</si>
  <si>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</si>
  <si>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</si>
  <si>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</si>
  <si>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</si>
  <si>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</si>
  <si>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</si>
  <si>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</si>
  <si>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</si>
  <si>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</si>
  <si>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</si>
  <si>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</si>
  <si>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</si>
  <si>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</si>
  <si>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</si>
  <si>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</si>
  <si>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</si>
  <si>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</si>
  <si>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</si>
  <si>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</si>
  <si>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</si>
  <si>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</si>
  <si>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</si>
  <si>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</si>
  <si>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</si>
  <si>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</si>
  <si>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</si>
  <si>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</si>
  <si>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</si>
  <si>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</si>
  <si>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</si>
  <si>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</si>
  <si>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</si>
  <si>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</si>
  <si>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</si>
  <si>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</si>
  <si>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</si>
  <si>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</si>
  <si>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</si>
  <si>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</si>
  <si>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</si>
  <si>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</si>
  <si>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</si>
  <si>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</si>
  <si>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</si>
  <si>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</si>
  <si>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</si>
  <si>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</si>
  <si>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</si>
  <si>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</si>
  <si>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</si>
  <si>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</si>
  <si>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</si>
  <si>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</si>
  <si>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</si>
  <si>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</si>
  <si>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</si>
  <si>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</si>
  <si>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</si>
  <si>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</si>
  <si>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</si>
  <si>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</si>
  <si>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</si>
  <si>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</si>
  <si>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</si>
  <si>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</si>
  <si>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</si>
  <si>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</si>
  <si>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</si>
  <si>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</si>
  <si>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</si>
  <si>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</si>
  <si>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</si>
  <si>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</si>
  <si>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</si>
  <si>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</si>
  <si>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</si>
  <si>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</si>
  <si>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</si>
  <si>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</si>
  <si>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</si>
  <si>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</si>
  <si>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</si>
  <si>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</si>
  <si>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</si>
  <si>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</si>
  <si>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</si>
  <si>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</si>
  <si>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</si>
  <si>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</si>
  <si>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</si>
  <si>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</si>
  <si>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</si>
  <si>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</si>
  <si>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</si>
  <si>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</si>
  <si>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</si>
  <si>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</si>
  <si>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</si>
  <si>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</si>
  <si>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</si>
  <si>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</si>
  <si>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</si>
  <si>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</si>
  <si>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</si>
  <si>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</si>
  <si>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</si>
  <si>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</si>
  <si>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</si>
  <si>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</si>
  <si>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</si>
  <si>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</si>
  <si>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</si>
  <si>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</si>
  <si>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</si>
  <si>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</si>
  <si>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</si>
  <si>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</si>
  <si>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</si>
  <si>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</si>
  <si>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</si>
  <si>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</si>
  <si>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</si>
  <si>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</si>
  <si>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</si>
  <si>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</si>
  <si>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</si>
  <si>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</si>
  <si>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</si>
  <si>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</si>
  <si>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</si>
  <si>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</si>
  <si>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</si>
  <si>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</si>
  <si>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</si>
  <si>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</si>
  <si>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</si>
  <si>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</si>
  <si>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</si>
  <si>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</si>
  <si>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</si>
  <si>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</si>
  <si>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</si>
  <si>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</si>
  <si>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</si>
  <si>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</si>
  <si>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</si>
  <si>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</si>
  <si>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</si>
  <si>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</si>
  <si>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</si>
  <si>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</si>
  <si>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</si>
  <si>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</si>
  <si>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</si>
  <si>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</si>
  <si>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</si>
  <si>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</si>
  <si>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</si>
  <si>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</si>
  <si>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</si>
  <si>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</si>
  <si>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</si>
  <si>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</si>
  <si>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</si>
  <si>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</si>
  <si>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</si>
  <si>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</si>
  <si>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</si>
  <si>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</si>
  <si>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</si>
  <si>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</si>
  <si>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</si>
  <si>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</si>
  <si>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</si>
  <si>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</si>
  <si>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</si>
  <si>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</si>
  <si>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</si>
  <si>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</si>
  <si>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</si>
  <si>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</si>
  <si>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</si>
  <si>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</si>
  <si>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</si>
  <si>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</si>
  <si>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</si>
  <si>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</si>
  <si>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</si>
  <si>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</si>
  <si>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</si>
  <si>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</si>
  <si>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</si>
  <si>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</si>
  <si>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</si>
  <si>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</si>
  <si>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</si>
  <si>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</si>
  <si>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</si>
  <si>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</si>
  <si>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</si>
  <si>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</si>
  <si>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</si>
  <si>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</si>
  <si>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</si>
  <si>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</si>
  <si>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</si>
  <si>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</si>
  <si>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</si>
  <si>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</si>
  <si>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</si>
  <si>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</si>
  <si>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</si>
  <si>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</si>
  <si>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</si>
  <si>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</si>
  <si>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</si>
  <si>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</si>
  <si>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</si>
  <si>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</si>
  <si>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</si>
  <si>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</si>
  <si>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</si>
  <si>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</si>
  <si>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</si>
  <si>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</si>
  <si>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</si>
  <si>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</si>
  <si>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</si>
  <si>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</si>
  <si>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</si>
  <si>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</si>
  <si>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</si>
  <si>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</si>
  <si>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</si>
  <si>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</si>
  <si>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</si>
  <si>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</si>
  <si>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</si>
  <si>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</si>
  <si>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</si>
  <si>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</si>
  <si>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</si>
  <si>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</si>
  <si>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</si>
  <si>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</si>
  <si>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</si>
  <si>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</si>
  <si>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</si>
  <si>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</si>
  <si>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</si>
  <si>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</si>
  <si>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</si>
  <si>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</si>
  <si>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</si>
  <si>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</si>
  <si>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</si>
  <si>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</si>
  <si>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</si>
  <si>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</si>
  <si>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</si>
  <si>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</si>
  <si>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</si>
  <si>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</si>
  <si>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</si>
  <si>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</si>
  <si>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</si>
  <si>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</si>
  <si>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</si>
  <si>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</si>
  <si>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</si>
  <si>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</si>
  <si>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</si>
  <si>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</si>
  <si>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</si>
  <si>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</si>
  <si>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</si>
  <si>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</si>
  <si>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</si>
  <si>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</si>
  <si>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</si>
  <si>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</si>
  <si>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</si>
  <si>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</si>
  <si>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</si>
  <si>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</si>
  <si>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</si>
  <si>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</si>
  <si>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</si>
  <si>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</si>
  <si>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</si>
  <si>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</si>
  <si>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</si>
  <si>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</si>
  <si>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</si>
  <si>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</si>
  <si>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</si>
  <si>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</si>
  <si>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</si>
  <si>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</si>
  <si>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</si>
  <si>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</si>
  <si>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</si>
  <si>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</si>
  <si>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</si>
  <si>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</si>
  <si>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</si>
  <si>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</si>
  <si>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</si>
  <si>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</si>
  <si>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</si>
  <si>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</si>
  <si>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</si>
  <si>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</si>
  <si>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</si>
  <si>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</si>
  <si>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</si>
  <si>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</si>
  <si>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</si>
  <si>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</si>
  <si>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</si>
  <si>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</si>
  <si>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</si>
  <si>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</si>
  <si>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</si>
  <si>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</si>
  <si>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</si>
  <si>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</si>
  <si>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</si>
  <si>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</si>
  <si>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</si>
  <si>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</si>
  <si>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</si>
  <si>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</si>
  <si>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</si>
  <si>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</si>
  <si>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</si>
  <si>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</si>
  <si>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</si>
  <si>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</si>
  <si>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</si>
  <si>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</si>
  <si>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</si>
  <si>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</si>
  <si>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</si>
  <si>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</si>
  <si>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</si>
  <si>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</si>
  <si>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</si>
  <si>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</si>
  <si>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</si>
  <si>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</si>
  <si>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</si>
  <si>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</si>
  <si>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</si>
  <si>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</si>
  <si>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</si>
  <si>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</si>
  <si>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</si>
  <si>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</si>
  <si>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</si>
  <si>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</si>
  <si>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</si>
  <si>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</si>
  <si>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</si>
  <si>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</si>
  <si>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</si>
  <si>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</si>
  <si>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</si>
  <si>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</si>
  <si>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</si>
  <si>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</si>
  <si>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</si>
  <si>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</si>
  <si>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</si>
  <si>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</si>
  <si>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</si>
  <si>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</si>
  <si>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</si>
  <si>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</si>
  <si>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</si>
  <si>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</si>
  <si>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</si>
  <si>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</si>
  <si>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</si>
  <si>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</si>
  <si>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</si>
  <si>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</si>
  <si>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</si>
  <si>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</si>
  <si>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</si>
  <si>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</si>
  <si>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</si>
  <si>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</si>
  <si>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</si>
  <si>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</si>
  <si>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</si>
  <si>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</si>
  <si>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</si>
  <si>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</si>
  <si>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</si>
  <si>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</si>
  <si>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</si>
  <si>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</si>
  <si>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</si>
  <si>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</si>
  <si>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</si>
  <si>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</si>
  <si>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</si>
  <si>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</si>
  <si>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</si>
  <si>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</si>
  <si>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</si>
  <si>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</si>
  <si>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</si>
  <si>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</si>
  <si>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</si>
  <si>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</si>
  <si>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</si>
  <si>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</si>
  <si>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</si>
  <si>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</si>
  <si>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</si>
  <si>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</si>
  <si>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</si>
  <si>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</si>
  <si>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</si>
  <si>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</si>
  <si>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</si>
  <si>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</si>
  <si>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</si>
  <si>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</si>
  <si>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</si>
  <si>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</si>
  <si>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</si>
  <si>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</si>
  <si>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</si>
  <si>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</si>
  <si>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</si>
  <si>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</si>
  <si>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</si>
  <si>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</si>
  <si>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</si>
  <si>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</si>
  <si>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</si>
  <si>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</si>
  <si>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</si>
  <si>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</si>
  <si>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</si>
  <si>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</si>
  <si>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</si>
  <si>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</si>
  <si>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</si>
  <si>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</si>
  <si>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</si>
  <si>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</si>
  <si>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</si>
  <si>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</si>
  <si>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</si>
  <si>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</si>
  <si>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</si>
  <si>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</si>
  <si>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</si>
  <si>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</si>
  <si>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</si>
  <si>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</si>
  <si>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</si>
  <si>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</si>
  <si>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</si>
  <si>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</si>
  <si>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</si>
  <si>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</si>
  <si>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</si>
  <si>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</si>
  <si>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</si>
  <si>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</si>
  <si>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</si>
  <si>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</si>
  <si>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</si>
  <si>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</si>
  <si>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</si>
  <si>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</si>
  <si>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</si>
  <si>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</si>
  <si>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</si>
  <si>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</si>
  <si>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</si>
  <si>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</si>
  <si>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</si>
  <si>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</si>
  <si>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</si>
  <si>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</si>
  <si>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</si>
  <si>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</si>
  <si>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</si>
  <si>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</si>
  <si>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</si>
  <si>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</si>
  <si>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</si>
  <si>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</si>
  <si>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</si>
  <si>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</si>
  <si>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</si>
  <si>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</si>
  <si>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</si>
  <si>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</si>
  <si>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</si>
  <si>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</si>
  <si>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</si>
  <si>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</si>
  <si>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</si>
  <si>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</si>
  <si>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</si>
  <si>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</si>
  <si>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</si>
  <si>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</si>
  <si>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</si>
  <si>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</si>
  <si>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</si>
  <si>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</si>
  <si>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</si>
  <si>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</si>
  <si>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</si>
  <si>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</si>
  <si>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</si>
  <si>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</si>
  <si>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</si>
  <si>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</si>
  <si>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</si>
  <si>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</si>
  <si>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</si>
  <si>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</si>
  <si>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</si>
  <si>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</si>
  <si>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</si>
  <si>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</si>
  <si>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</si>
  <si>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</si>
  <si>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</si>
  <si>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</si>
  <si>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</si>
  <si>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</si>
  <si>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</si>
  <si>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</si>
  <si>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</si>
  <si>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</si>
  <si>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</si>
  <si>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</si>
  <si>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</si>
  <si>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</si>
  <si>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</si>
  <si>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</si>
  <si>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</si>
  <si>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</si>
  <si>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</si>
  <si>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</si>
  <si>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</si>
  <si>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</si>
  <si>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</si>
  <si>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</si>
  <si>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</si>
  <si>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</si>
  <si>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</si>
  <si>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</si>
  <si>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</si>
  <si>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</si>
  <si>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</si>
  <si>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</si>
  <si>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</si>
  <si>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</si>
  <si>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</si>
  <si>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</si>
  <si>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</si>
  <si>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</si>
  <si>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</si>
  <si>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</si>
  <si>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</si>
  <si>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</si>
  <si>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</si>
  <si>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</si>
  <si>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</si>
  <si>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</si>
  <si>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</si>
  <si>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</si>
  <si>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</si>
  <si>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</si>
  <si>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</si>
  <si>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</si>
  <si>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</si>
  <si>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</si>
  <si>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</si>
  <si>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</si>
  <si>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</si>
  <si>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</si>
  <si>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</si>
  <si>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</si>
  <si>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</si>
  <si>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</si>
  <si>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</si>
  <si>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</si>
  <si>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</si>
  <si>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</si>
  <si>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</si>
  <si>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</si>
  <si>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</si>
  <si>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</si>
  <si>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</si>
  <si>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</si>
  <si>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</si>
  <si>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</si>
  <si>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</si>
  <si>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</si>
  <si>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</si>
  <si>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</si>
  <si>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</si>
  <si>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</si>
  <si>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</si>
  <si>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</si>
  <si>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</si>
  <si>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</si>
  <si>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</si>
  <si>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</si>
  <si>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</si>
  <si>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</si>
  <si>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</si>
  <si>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</si>
  <si>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</si>
  <si>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</si>
  <si>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</si>
  <si>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</si>
  <si>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</si>
  <si>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</si>
  <si>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</si>
  <si>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</si>
  <si>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</si>
  <si>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</si>
  <si>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</si>
  <si>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</si>
  <si>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</si>
  <si>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</si>
  <si>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</si>
  <si>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</si>
  <si>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</si>
  <si>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</si>
  <si>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</si>
  <si>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</si>
  <si>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</si>
  <si>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</si>
  <si>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</si>
  <si>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</si>
  <si>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</si>
  <si>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</si>
  <si>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</si>
  <si>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</si>
  <si>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</si>
  <si>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</si>
  <si>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</si>
  <si>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</si>
  <si>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</si>
  <si>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</si>
  <si>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</si>
  <si>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</si>
  <si>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</si>
  <si>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</si>
  <si>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</si>
  <si>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</si>
  <si>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</si>
  <si>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</si>
  <si>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</si>
  <si>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</si>
  <si>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</si>
  <si>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</si>
  <si>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</si>
  <si>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</si>
  <si>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</si>
  <si>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</si>
  <si>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</si>
  <si>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</si>
  <si>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</si>
  <si>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</si>
  <si>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</si>
  <si>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</si>
  <si>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</si>
  <si>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</si>
  <si>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</si>
  <si>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</si>
  <si>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</si>
  <si>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</si>
  <si>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</si>
  <si>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</si>
  <si>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</si>
  <si>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</si>
  <si>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</si>
  <si>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</si>
  <si>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</si>
  <si>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</si>
  <si>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</si>
  <si>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</si>
  <si>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</si>
  <si>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</si>
  <si>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</si>
  <si>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</si>
  <si>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</si>
  <si>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</si>
  <si>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</si>
  <si>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</si>
  <si>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</si>
  <si>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</si>
  <si>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</si>
  <si>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</si>
  <si>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</si>
  <si>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</si>
  <si>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</si>
  <si>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</si>
  <si>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</si>
  <si>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</si>
  <si>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</si>
  <si>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</si>
  <si>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</si>
  <si>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</si>
  <si>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</si>
  <si>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</si>
  <si>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</si>
  <si>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</si>
  <si>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</si>
  <si>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</si>
  <si>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</si>
  <si>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</si>
  <si>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</si>
  <si>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</si>
  <si>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</si>
  <si>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</si>
  <si>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</si>
  <si>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</si>
  <si>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</si>
  <si>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</si>
  <si>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</si>
  <si>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</si>
  <si>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</si>
  <si>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</si>
  <si>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</si>
  <si>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</si>
  <si>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</si>
  <si>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</si>
  <si>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</si>
  <si>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</si>
  <si>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</si>
  <si>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</si>
  <si>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</si>
  <si>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</si>
  <si>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</si>
  <si>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</si>
  <si>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</si>
  <si>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</si>
  <si>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</si>
  <si>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</si>
  <si>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</si>
  <si>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</si>
  <si>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</si>
  <si>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</si>
  <si>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</si>
  <si>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</si>
  <si>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</si>
  <si>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</si>
  <si>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</si>
  <si>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</si>
  <si>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</si>
  <si>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</si>
  <si>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</si>
  <si>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</si>
  <si>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</si>
  <si>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</si>
  <si>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</si>
  <si>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</si>
  <si>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</si>
  <si>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</si>
  <si>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</si>
  <si>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</si>
  <si>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</si>
  <si>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</si>
  <si>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</si>
  <si>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</si>
  <si>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</si>
  <si>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</si>
  <si>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</si>
  <si>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</si>
  <si>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</si>
  <si>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</si>
  <si>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</si>
  <si>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</si>
  <si>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</si>
  <si>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</si>
  <si>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</si>
  <si>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</si>
  <si>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</si>
  <si>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</si>
  <si>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</si>
  <si>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</si>
  <si>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</si>
  <si>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</si>
  <si>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</si>
  <si>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</si>
  <si>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</si>
  <si>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</si>
  <si>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</si>
  <si>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</si>
  <si>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</si>
  <si>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</si>
  <si>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</si>
  <si>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</si>
  <si>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</si>
  <si>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</si>
  <si>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</si>
  <si>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</si>
  <si>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</si>
  <si>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</si>
  <si>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</si>
  <si>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</si>
  <si>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</si>
  <si>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</si>
  <si>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</si>
  <si>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</si>
  <si>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</si>
  <si>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</si>
  <si>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</si>
  <si>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</si>
  <si>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</si>
  <si>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</si>
  <si>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</si>
  <si>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</si>
  <si>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</si>
  <si>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</si>
  <si>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</si>
  <si>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</si>
  <si>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</si>
  <si>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</si>
  <si>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</si>
  <si>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</si>
  <si>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</si>
  <si>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</si>
  <si>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</si>
  <si>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</si>
  <si>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</si>
  <si>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</si>
  <si>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</si>
  <si>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</si>
  <si>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</si>
  <si>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</si>
  <si>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</si>
  <si>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</si>
  <si>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</si>
  <si>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</si>
  <si>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</si>
  <si>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</si>
  <si>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</si>
  <si>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</si>
  <si>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</si>
  <si>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</si>
  <si>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</si>
  <si>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</si>
  <si>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</si>
  <si>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</si>
  <si>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</si>
  <si>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</si>
  <si>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</si>
  <si>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</si>
  <si>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</si>
  <si>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</si>
  <si>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</si>
  <si>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</si>
  <si>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</si>
  <si>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</si>
  <si>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</si>
  <si>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</si>
  <si>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</si>
  <si>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</si>
  <si>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</si>
  <si>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</si>
  <si>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</si>
  <si>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</si>
  <si>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</si>
  <si>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</si>
  <si>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</si>
  <si>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</si>
  <si>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</si>
  <si>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</si>
  <si>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</si>
  <si>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</si>
  <si>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</si>
  <si>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</si>
  <si>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</si>
  <si>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</si>
  <si>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</si>
  <si>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</si>
  <si>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</si>
  <si>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</si>
  <si>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</si>
  <si>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</si>
  <si>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</si>
  <si>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</si>
  <si>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</si>
  <si>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</si>
  <si>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</si>
  <si>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</si>
  <si>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</si>
  <si>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</si>
  <si>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</si>
  <si>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</si>
  <si>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</si>
  <si>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</si>
  <si>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</si>
  <si>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</si>
  <si>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</si>
  <si>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</si>
  <si>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</si>
  <si>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</si>
  <si>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</si>
  <si>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</si>
  <si>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</si>
  <si>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</si>
  <si>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</si>
  <si>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</si>
  <si>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</si>
  <si>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</si>
  <si>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</si>
  <si>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</si>
  <si>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</si>
  <si>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</si>
  <si>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</si>
  <si>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</si>
  <si>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</si>
  <si>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</si>
  <si>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</si>
  <si>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</si>
  <si>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</si>
  <si>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</si>
  <si>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</si>
  <si>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</si>
  <si>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</si>
  <si>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</si>
  <si>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</si>
  <si>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</si>
  <si>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</si>
  <si>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</si>
  <si>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</si>
  <si>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</si>
  <si>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</si>
  <si>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</si>
  <si>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</si>
  <si>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</si>
  <si>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</si>
  <si>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</si>
  <si>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</si>
  <si>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</si>
  <si>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</si>
  <si>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</si>
  <si>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</si>
  <si>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</si>
  <si>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</si>
  <si>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</si>
  <si>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</si>
  <si>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</si>
  <si>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</si>
  <si>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</si>
  <si>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</si>
  <si>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</si>
  <si>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</si>
  <si>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</si>
  <si>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</si>
  <si>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</si>
  <si>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</si>
  <si>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</si>
  <si>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</si>
  <si>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</si>
  <si>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</si>
  <si>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</si>
  <si>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</si>
  <si>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</si>
  <si>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</si>
  <si>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</si>
  <si>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</si>
  <si>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</si>
  <si>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</si>
  <si>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</si>
  <si>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</si>
  <si>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</si>
  <si>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</si>
  <si>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</si>
  <si>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</si>
  <si>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</si>
  <si>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</si>
  <si>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</si>
  <si>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</si>
  <si>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</si>
  <si>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</si>
  <si>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</si>
  <si>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</si>
  <si>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</si>
  <si>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</si>
  <si>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</si>
  <si>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</si>
  <si>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</si>
  <si>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</si>
  <si>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</si>
  <si>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</si>
  <si>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</si>
  <si>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</si>
  <si>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</si>
  <si>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</si>
  <si>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</si>
  <si>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</si>
  <si>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</si>
  <si>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</si>
  <si>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</si>
  <si>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</si>
  <si>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</si>
  <si>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</si>
  <si>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</si>
  <si>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</si>
  <si>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</si>
  <si>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</si>
  <si>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</si>
  <si>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</si>
  <si>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</si>
  <si>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</si>
  <si>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</si>
  <si>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</si>
  <si>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</si>
  <si>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</si>
  <si>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</si>
  <si>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</si>
  <si>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</si>
  <si>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</si>
  <si>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</si>
  <si>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</si>
  <si>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</si>
  <si>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</si>
  <si>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</si>
  <si>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</si>
  <si>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</si>
  <si>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</si>
  <si>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</si>
  <si>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</si>
  <si>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</si>
  <si>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</si>
  <si>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</si>
  <si>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</si>
  <si>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</si>
  <si>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</si>
  <si>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</si>
  <si>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</si>
  <si>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</si>
  <si>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</si>
  <si>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</si>
  <si>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</si>
  <si>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</si>
  <si>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</si>
  <si>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</si>
  <si>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</si>
  <si>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</si>
  <si>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</si>
  <si>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</si>
  <si>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</si>
  <si>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</si>
  <si>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</si>
  <si>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</si>
  <si>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</si>
  <si>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</si>
  <si>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</si>
  <si>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</si>
  <si>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</si>
  <si>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</si>
  <si>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</si>
  <si>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</si>
  <si>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</si>
  <si>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</si>
  <si>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</si>
  <si>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</si>
  <si>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</si>
  <si>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</si>
  <si>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</si>
  <si>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</si>
  <si>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</si>
  <si>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</si>
  <si>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</si>
  <si>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</si>
  <si>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</si>
  <si>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</si>
  <si>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</si>
  <si>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</si>
  <si>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</si>
  <si>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</si>
  <si>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</si>
  <si>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</si>
  <si>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</si>
  <si>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</si>
  <si>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</si>
  <si>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</si>
  <si>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</si>
  <si>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</si>
  <si>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</si>
  <si>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</si>
  <si>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</si>
  <si>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</si>
  <si>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</si>
  <si>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</si>
  <si>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</si>
  <si>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</si>
  <si>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</si>
  <si>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</si>
  <si>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</si>
  <si>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</si>
  <si>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</si>
  <si>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</si>
  <si>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</si>
  <si>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</si>
  <si>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</si>
  <si>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</si>
  <si>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</si>
  <si>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</si>
  <si>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</si>
  <si>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</si>
  <si>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</si>
  <si>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</si>
  <si>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</si>
  <si>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</si>
  <si>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</si>
  <si>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</si>
  <si>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</si>
  <si>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</si>
  <si>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</si>
  <si>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</si>
  <si>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</si>
  <si>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</si>
  <si>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</si>
  <si>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</si>
  <si>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</si>
  <si>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</si>
  <si>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</si>
  <si>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</si>
  <si>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</si>
  <si>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</si>
  <si>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</si>
  <si>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</si>
  <si>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</si>
  <si>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</si>
  <si>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</si>
  <si>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</si>
  <si>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</si>
  <si>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</si>
  <si>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</si>
  <si>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</si>
  <si>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</si>
  <si>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</si>
  <si>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</si>
  <si>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</si>
  <si>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</si>
  <si>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</si>
  <si>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</si>
  <si>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</si>
  <si>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</si>
  <si>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</si>
  <si>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</si>
  <si>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</si>
  <si>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</si>
  <si>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</si>
  <si>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</si>
  <si>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</si>
  <si>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</si>
  <si>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</si>
  <si>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</si>
  <si>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</si>
  <si>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</si>
  <si>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</si>
  <si>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</si>
  <si>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</si>
  <si>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</si>
  <si>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</si>
  <si>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</si>
  <si>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</si>
  <si>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</si>
  <si>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</si>
  <si>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</si>
  <si>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</si>
  <si>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</si>
  <si>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</si>
  <si>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</si>
  <si>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</si>
  <si>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</si>
  <si>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</si>
  <si>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</si>
  <si>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</si>
  <si>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</si>
  <si>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</si>
  <si>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</si>
  <si>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</si>
  <si>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</si>
  <si>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</si>
  <si>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</si>
  <si>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</si>
  <si>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</si>
  <si>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</si>
  <si>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</si>
  <si>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</si>
  <si>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</si>
  <si>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</si>
  <si>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</si>
  <si>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</si>
  <si>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</si>
  <si>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</si>
  <si>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</si>
  <si>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</si>
  <si>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</si>
  <si>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</si>
  <si>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</si>
  <si>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</si>
  <si>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</si>
  <si>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</si>
  <si>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</si>
  <si>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</si>
  <si>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</si>
  <si>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</si>
  <si>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</si>
  <si>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</si>
  <si>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</si>
  <si>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</si>
  <si>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</si>
  <si>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</si>
  <si>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</si>
  <si>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</si>
  <si>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</si>
  <si>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</si>
  <si>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</si>
  <si>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</si>
  <si>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</si>
  <si>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</si>
  <si>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</si>
  <si>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</si>
  <si>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</si>
  <si>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</si>
  <si>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</si>
  <si>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</si>
  <si>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</si>
  <si>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</si>
  <si>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</si>
  <si>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</si>
  <si>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</si>
  <si>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</si>
  <si>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</si>
  <si>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</si>
  <si>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</si>
  <si>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</si>
  <si>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</si>
  <si>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</si>
  <si>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</si>
  <si>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</si>
  <si>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</si>
  <si>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</si>
  <si>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</si>
  <si>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</si>
  <si>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</si>
  <si>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</si>
  <si>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</si>
  <si>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</si>
  <si>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</si>
  <si>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</si>
  <si>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</si>
  <si>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</si>
  <si>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</si>
  <si>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</si>
  <si>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</si>
  <si>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</si>
  <si>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</si>
  <si>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</si>
  <si>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</si>
  <si>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</si>
  <si>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</si>
  <si>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</si>
  <si>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</si>
  <si>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</si>
  <si>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</si>
  <si>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</si>
  <si>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</si>
  <si>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</si>
  <si>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</si>
  <si>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</si>
  <si>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</si>
  <si>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</si>
  <si>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</si>
  <si>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</si>
  <si>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</si>
  <si>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</si>
  <si>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</si>
  <si>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</si>
  <si>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</si>
  <si>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</si>
  <si>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</si>
  <si>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</si>
  <si>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</si>
  <si>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</si>
  <si>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</si>
  <si>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</si>
  <si>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</si>
  <si>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</si>
  <si>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</si>
  <si>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</si>
  <si>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</si>
  <si>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</si>
  <si>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</si>
  <si>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</si>
  <si>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</si>
  <si>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</si>
  <si>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</si>
  <si>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</si>
  <si>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</si>
  <si>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</si>
  <si>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</si>
  <si>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</si>
  <si>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</si>
  <si>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</si>
  <si>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</si>
  <si>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</si>
  <si>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</si>
  <si>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</si>
  <si>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</si>
  <si>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</si>
  <si>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</si>
  <si>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</si>
  <si>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</si>
  <si>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</si>
  <si>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</si>
  <si>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</si>
  <si>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</si>
  <si>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</si>
  <si>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</si>
  <si>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</si>
  <si>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</si>
  <si>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</si>
  <si>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</si>
  <si>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</si>
  <si>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</si>
  <si>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</si>
  <si>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</si>
  <si>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</si>
  <si>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</si>
  <si>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</si>
  <si>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</si>
  <si>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</si>
  <si>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</si>
  <si>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</si>
  <si>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</si>
  <si>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</si>
  <si>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</si>
  <si>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</si>
  <si>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</si>
  <si>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</si>
  <si>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</si>
  <si>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</si>
  <si>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</si>
  <si>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</si>
  <si>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</si>
  <si>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</si>
  <si>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</si>
  <si>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</si>
  <si>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</si>
  <si>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</si>
  <si>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</si>
  <si>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</si>
  <si>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</si>
  <si>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</si>
  <si>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</si>
  <si>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</si>
  <si>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</si>
  <si>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</si>
  <si>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</si>
  <si>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</si>
  <si>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</si>
  <si>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</si>
  <si>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</si>
  <si>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</si>
  <si>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</si>
  <si>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</si>
  <si>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</si>
  <si>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</si>
  <si>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</si>
  <si>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</si>
  <si>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</si>
  <si>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</si>
  <si>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</si>
  <si>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</si>
  <si>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</si>
  <si>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</si>
  <si>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</si>
  <si>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</si>
  <si>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</si>
  <si>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</si>
  <si>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</si>
  <si>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</si>
  <si>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</si>
  <si>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</si>
  <si>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</si>
  <si>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</si>
  <si>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</si>
  <si>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</si>
  <si>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</si>
  <si>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</si>
  <si>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</si>
  <si>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</si>
  <si>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</si>
  <si>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</si>
  <si>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</si>
  <si>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</si>
  <si>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</si>
  <si>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</si>
  <si>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</si>
  <si>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</si>
  <si>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</si>
  <si>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</si>
  <si>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</si>
  <si>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</si>
  <si>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</si>
  <si>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</si>
  <si>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</si>
  <si>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</si>
  <si>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</si>
  <si>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</si>
  <si>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</si>
  <si>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</si>
  <si>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</si>
  <si>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</si>
  <si>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</si>
  <si>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</si>
  <si>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</si>
  <si>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</si>
  <si>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</si>
  <si>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</si>
  <si>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</si>
  <si>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</si>
  <si>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</si>
  <si>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</si>
  <si>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</si>
  <si>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</si>
  <si>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</si>
  <si>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</si>
  <si>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</si>
  <si>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</si>
  <si>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</si>
  <si>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</si>
  <si>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</si>
  <si>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</si>
  <si>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</si>
  <si>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</si>
  <si>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</si>
  <si>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</si>
  <si>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</si>
  <si>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</si>
  <si>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</si>
  <si>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</si>
  <si>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</si>
  <si>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</si>
  <si>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</si>
  <si>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</si>
  <si>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</si>
  <si>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</si>
  <si>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</si>
  <si>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</si>
  <si>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</si>
  <si>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</si>
  <si>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</si>
  <si>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</si>
  <si>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</si>
  <si>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</si>
  <si>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</si>
  <si>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</si>
  <si>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</si>
  <si>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</si>
  <si>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</si>
  <si>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</si>
  <si>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</si>
  <si>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</si>
  <si>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</si>
  <si>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</si>
  <si>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</si>
  <si>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</si>
  <si>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</si>
  <si>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</si>
  <si>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</si>
  <si>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</si>
  <si>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</si>
  <si>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</si>
  <si>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</si>
  <si>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</si>
  <si>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</si>
  <si>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</si>
  <si>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</si>
  <si>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</si>
  <si>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</si>
  <si>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</si>
  <si>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</si>
  <si>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</si>
  <si>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</si>
  <si>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</si>
  <si>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</si>
  <si>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</si>
  <si>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</si>
  <si>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</si>
  <si>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</si>
  <si>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</si>
  <si>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</si>
  <si>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</si>
  <si>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</si>
  <si>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</si>
  <si>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</si>
  <si>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</si>
  <si>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</si>
  <si>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</si>
  <si>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</si>
  <si>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</si>
  <si>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</si>
  <si>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</si>
  <si>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</si>
  <si>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</si>
  <si>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</si>
  <si>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</si>
  <si>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</si>
  <si>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</si>
  <si>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</si>
  <si>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</si>
  <si>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</si>
  <si>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</si>
  <si>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</si>
  <si>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</si>
  <si>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</si>
  <si>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</si>
  <si>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</si>
  <si>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</si>
  <si>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</si>
  <si>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</si>
  <si>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</si>
  <si>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</si>
  <si>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</si>
  <si>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</si>
  <si>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</si>
  <si>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</si>
  <si>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</si>
  <si>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</si>
  <si>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</si>
  <si>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</si>
  <si>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</si>
  <si>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</si>
  <si>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</si>
  <si>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</si>
  <si>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</si>
  <si>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</si>
  <si>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</si>
  <si>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</si>
  <si>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</si>
  <si>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</si>
  <si>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</si>
  <si>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</si>
  <si>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</si>
  <si>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</si>
  <si>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</si>
  <si>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</si>
  <si>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</si>
  <si>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</si>
  <si>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</si>
  <si>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</si>
  <si>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</si>
  <si>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</si>
  <si>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</si>
  <si>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</si>
  <si>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</si>
  <si>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</si>
  <si>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</si>
  <si>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</si>
  <si>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</si>
  <si>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</si>
  <si>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</si>
  <si>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</si>
  <si>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</si>
  <si>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</si>
  <si>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</si>
  <si>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</si>
  <si>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</si>
  <si>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</si>
  <si>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</si>
  <si>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</si>
  <si>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</si>
  <si>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</si>
  <si>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</si>
  <si>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</si>
  <si>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</si>
  <si>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</si>
  <si>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</si>
  <si>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</si>
  <si>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</si>
  <si>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</si>
  <si>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</si>
  <si>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</si>
  <si>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</si>
  <si>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</si>
  <si>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</si>
  <si>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</si>
  <si>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</si>
  <si>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</si>
  <si>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</si>
  <si>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</si>
  <si>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</si>
  <si>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</si>
  <si>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</si>
  <si>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</si>
  <si>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</si>
  <si>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</si>
  <si>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</si>
  <si>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</si>
  <si>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</si>
  <si>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</si>
  <si>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</si>
  <si>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</si>
  <si>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</si>
  <si>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</si>
  <si>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</si>
  <si>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</si>
  <si>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</si>
  <si>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</si>
  <si>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</si>
  <si>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</si>
  <si>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</si>
  <si>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</si>
  <si>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</si>
  <si>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</si>
  <si>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</si>
  <si>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</si>
  <si>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</si>
  <si>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</si>
  <si>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</si>
  <si>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</si>
  <si>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</si>
  <si>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</si>
  <si>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</si>
  <si>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</si>
  <si>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</si>
  <si>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</si>
  <si>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</si>
  <si>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</si>
  <si>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</si>
  <si>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</si>
  <si>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</si>
  <si>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</si>
  <si>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</si>
  <si>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</si>
  <si>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</si>
  <si>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</si>
  <si>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</si>
  <si>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</si>
  <si>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</si>
  <si>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</si>
  <si>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</si>
  <si>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</si>
  <si>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</si>
  <si>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</si>
  <si>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</si>
  <si>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</si>
  <si>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</si>
  <si>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</si>
  <si>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</si>
  <si>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</si>
  <si>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</si>
  <si>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</si>
  <si>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</si>
  <si>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</si>
  <si>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</si>
  <si>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</si>
  <si>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</si>
  <si>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</si>
  <si>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</si>
  <si>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</si>
  <si>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</si>
  <si>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</si>
  <si>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</si>
  <si>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</si>
  <si>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</si>
  <si>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</si>
  <si>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</si>
  <si>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</si>
  <si>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</si>
  <si>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</si>
  <si>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</si>
  <si>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</si>
  <si>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</si>
  <si>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</si>
  <si>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</si>
  <si>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</si>
  <si>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</si>
  <si>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</si>
  <si>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</si>
  <si>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</si>
  <si>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</si>
  <si>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</si>
  <si>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</si>
  <si>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</si>
  <si>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</si>
  <si>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</si>
  <si>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</si>
  <si>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</si>
  <si>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</si>
  <si>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</si>
  <si>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</si>
  <si>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</si>
  <si>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</si>
  <si>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</si>
  <si>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</si>
  <si>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</si>
  <si>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</si>
  <si>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</si>
  <si>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</si>
  <si>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</si>
  <si>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</si>
  <si>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</si>
  <si>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</si>
  <si>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</si>
  <si>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</si>
  <si>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</si>
  <si>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</si>
  <si>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</si>
  <si>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</si>
  <si>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</si>
  <si>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</si>
  <si>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</si>
  <si>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</si>
  <si>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</si>
  <si>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</si>
  <si>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</si>
  <si>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</si>
  <si>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</si>
  <si>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</si>
  <si>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</si>
  <si>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</si>
  <si>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</si>
  <si>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</si>
  <si>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</si>
  <si>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</si>
  <si>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</si>
  <si>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</si>
  <si>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</si>
  <si>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</si>
  <si>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</si>
  <si>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</si>
  <si>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</si>
  <si>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</si>
  <si>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</si>
  <si>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</si>
  <si>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</si>
  <si>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</si>
  <si>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</si>
  <si>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</si>
  <si>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</si>
  <si>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</si>
  <si>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</si>
  <si>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</si>
  <si>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</si>
  <si>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</si>
  <si>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</si>
  <si>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</si>
  <si>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</si>
  <si>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</si>
  <si>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</si>
  <si>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</si>
  <si>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</si>
  <si>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</si>
  <si>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</si>
  <si>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</si>
  <si>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</si>
  <si>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</si>
  <si>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</si>
  <si>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</si>
  <si>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</si>
  <si>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</si>
  <si>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</si>
  <si>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</si>
  <si>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</si>
  <si>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</si>
  <si>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</si>
  <si>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</si>
  <si>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</si>
  <si>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</si>
  <si>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</si>
  <si>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</si>
  <si>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</si>
  <si>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</si>
  <si>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</si>
  <si>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</si>
  <si>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</si>
  <si>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</si>
  <si>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</si>
  <si>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</si>
  <si>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</si>
  <si>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</si>
  <si>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</si>
  <si>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</si>
  <si>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</si>
  <si>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</si>
  <si>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</si>
  <si>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</si>
  <si>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</si>
  <si>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</si>
  <si>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</si>
  <si>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</si>
  <si>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</si>
  <si>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</si>
  <si>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</si>
  <si>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</si>
  <si>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</si>
  <si>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</si>
  <si>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</si>
  <si>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</si>
  <si>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</si>
  <si>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</si>
  <si>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</si>
  <si>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</si>
  <si>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</si>
  <si>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</si>
  <si>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</si>
  <si>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</si>
  <si>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</si>
  <si>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</si>
  <si>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</si>
  <si>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</si>
  <si>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</si>
  <si>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</si>
  <si>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</si>
  <si>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</si>
  <si>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</si>
  <si>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</si>
  <si>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</si>
  <si>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</si>
  <si>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</si>
  <si>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</si>
  <si>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</si>
  <si>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</si>
  <si>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</si>
  <si>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</si>
  <si>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</si>
  <si>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</si>
  <si>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</si>
  <si>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</si>
  <si>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</si>
  <si>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</si>
  <si>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</si>
  <si>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</si>
  <si>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</si>
  <si>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</si>
  <si>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</si>
  <si>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</si>
  <si>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</si>
  <si>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</si>
  <si>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</si>
  <si>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</si>
  <si>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</si>
  <si>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</si>
  <si>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</si>
  <si>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</si>
  <si>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</si>
  <si>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</si>
  <si>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</si>
  <si>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</si>
  <si>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</si>
  <si>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</si>
  <si>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</si>
  <si>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</si>
  <si>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</si>
  <si>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</si>
  <si>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</si>
  <si>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</si>
  <si>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</si>
  <si>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</si>
  <si>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</si>
  <si>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</si>
  <si>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</si>
  <si>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</si>
  <si>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</si>
  <si>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</si>
  <si>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</si>
  <si>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</si>
  <si>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</si>
  <si>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</si>
  <si>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</si>
  <si>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</si>
  <si>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</si>
  <si>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</si>
  <si>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</si>
  <si>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</si>
  <si>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</si>
  <si>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</si>
  <si>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</si>
  <si>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</si>
  <si>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</si>
  <si>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</si>
  <si>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</si>
  <si>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</si>
  <si>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</si>
  <si>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</si>
  <si>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</si>
  <si>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</si>
  <si>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</si>
  <si>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</si>
  <si>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</si>
  <si>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</si>
  <si>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</si>
  <si>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</si>
  <si>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</si>
  <si>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</si>
  <si>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</si>
  <si>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</si>
  <si>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</si>
  <si>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</si>
  <si>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</si>
  <si>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</si>
  <si>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</si>
  <si>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</si>
  <si>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</si>
  <si>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</si>
  <si>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</si>
  <si>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</si>
  <si>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</si>
  <si>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</si>
  <si>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</si>
  <si>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</si>
  <si>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</si>
  <si>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</si>
  <si>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</si>
  <si>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</si>
  <si>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</si>
  <si>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</si>
  <si>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</si>
  <si>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</si>
  <si>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</si>
  <si>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</si>
  <si>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</si>
  <si>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</si>
  <si>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</si>
  <si>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</si>
  <si>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</si>
  <si>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</si>
  <si>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</si>
  <si>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</si>
  <si>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</si>
  <si>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</si>
  <si>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</si>
  <si>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</si>
  <si>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</si>
  <si>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</si>
  <si>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</si>
  <si>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</si>
  <si>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</si>
  <si>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</si>
  <si>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</si>
  <si>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</si>
  <si>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</si>
  <si>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</si>
  <si>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</si>
  <si>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</si>
  <si>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</si>
  <si>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</si>
  <si>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</si>
  <si>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</si>
  <si>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</si>
  <si>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</si>
  <si>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</si>
  <si>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</si>
  <si>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</si>
  <si>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</si>
  <si>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</si>
  <si>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</si>
  <si>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</si>
  <si>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</si>
  <si>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</si>
  <si>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</si>
  <si>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</si>
  <si>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</si>
  <si>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</si>
  <si>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</si>
  <si>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</si>
  <si>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</si>
  <si>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</si>
  <si>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</si>
  <si>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</si>
  <si>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</si>
  <si>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</si>
  <si>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</si>
  <si>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</si>
  <si>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</si>
  <si>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</si>
  <si>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</si>
  <si>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</si>
  <si>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</si>
  <si>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</si>
  <si>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</si>
  <si>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</si>
  <si>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</si>
  <si>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</si>
  <si>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</si>
  <si>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</si>
  <si>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</si>
  <si>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</si>
  <si>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</si>
  <si>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</si>
  <si>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</si>
  <si>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</si>
  <si>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</si>
  <si>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</si>
  <si>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</si>
  <si>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</si>
  <si>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</si>
  <si>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</si>
  <si>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</si>
  <si>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</si>
  <si>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</si>
  <si>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</si>
  <si>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</si>
  <si>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</si>
  <si>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</si>
  <si>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</si>
  <si>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</si>
  <si>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</si>
  <si>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</si>
  <si>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</si>
  <si>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</si>
  <si>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</si>
  <si>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</si>
  <si>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</si>
  <si>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</si>
  <si>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</si>
  <si>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</si>
  <si>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</si>
  <si>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</si>
  <si>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</si>
  <si>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</si>
  <si>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</si>
  <si>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</si>
  <si>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</si>
  <si>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</si>
  <si>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</si>
  <si>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</si>
  <si>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</si>
  <si>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</si>
  <si>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</si>
  <si>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</si>
  <si>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</si>
  <si>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</si>
  <si>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</si>
  <si>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</si>
  <si>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</si>
  <si>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</si>
  <si>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</si>
  <si>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</si>
  <si>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</si>
  <si>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</si>
  <si>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</si>
  <si>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</si>
  <si>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</si>
  <si>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</si>
  <si>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</si>
  <si>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</si>
  <si>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</si>
  <si>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</si>
  <si>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</si>
  <si>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</si>
  <si>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</si>
  <si>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</si>
  <si>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</si>
  <si>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</si>
  <si>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</si>
  <si>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</si>
  <si>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</si>
  <si>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</si>
  <si>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</si>
  <si>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</si>
  <si>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</si>
  <si>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</si>
  <si>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</si>
  <si>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</si>
  <si>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</si>
  <si>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</si>
  <si>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</si>
  <si>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</si>
  <si>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</si>
  <si>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</si>
  <si>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</si>
  <si>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</si>
  <si>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</si>
  <si>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</si>
  <si>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</si>
  <si>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</si>
  <si>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</si>
  <si>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</si>
  <si>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</si>
  <si>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</si>
  <si>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</si>
  <si>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</si>
  <si>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</si>
  <si>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</si>
  <si>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</si>
  <si>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</si>
  <si>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</si>
  <si>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</si>
  <si>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</si>
  <si>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</si>
  <si>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</si>
  <si>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</si>
  <si>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</si>
  <si>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</si>
  <si>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</si>
  <si>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</si>
  <si>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</si>
  <si>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</si>
  <si>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</si>
  <si>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</si>
  <si>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</si>
  <si>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</si>
  <si>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</si>
  <si>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</si>
  <si>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</si>
  <si>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</si>
  <si>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</si>
  <si>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</si>
  <si>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</si>
  <si>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</si>
  <si>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</si>
  <si>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</si>
  <si>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</si>
  <si>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</si>
  <si>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</si>
  <si>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</si>
  <si>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</si>
  <si>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</si>
  <si>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</si>
  <si>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</si>
  <si>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</si>
  <si>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</si>
  <si>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</si>
  <si>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</si>
  <si>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</si>
  <si>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</si>
  <si>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</si>
  <si>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</si>
  <si>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</si>
  <si>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</si>
  <si>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</si>
  <si>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</si>
  <si>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</si>
  <si>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</si>
  <si>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</si>
  <si>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</si>
  <si>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</si>
  <si>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</si>
  <si>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</si>
  <si>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</si>
  <si>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</si>
  <si>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</si>
  <si>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</si>
  <si>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</si>
  <si>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</si>
  <si>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</si>
  <si>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</si>
  <si>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</si>
  <si>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</si>
  <si>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</si>
  <si>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</si>
  <si>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</si>
  <si>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</si>
  <si>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</si>
  <si>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</si>
  <si>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</si>
  <si>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</si>
  <si>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</si>
  <si>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</si>
  <si>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</si>
  <si>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</si>
  <si>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</si>
  <si>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</si>
  <si>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</si>
  <si>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</si>
  <si>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</si>
  <si>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</si>
  <si>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</si>
  <si>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</si>
  <si>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</si>
  <si>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</si>
  <si>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</si>
  <si>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</si>
  <si>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</si>
  <si>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</si>
  <si>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</si>
  <si>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</si>
  <si>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</si>
  <si>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</si>
  <si>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</si>
  <si>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</si>
  <si>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</si>
  <si>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</si>
  <si>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</si>
  <si>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</si>
  <si>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</si>
  <si>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</si>
  <si>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</si>
  <si>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</si>
  <si>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</si>
  <si>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</si>
  <si>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</si>
  <si>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</si>
  <si>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</si>
  <si>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</si>
  <si>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</si>
  <si>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</si>
  <si>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</si>
  <si>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</si>
  <si>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</si>
  <si>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</si>
  <si>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</si>
  <si>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</si>
  <si>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</si>
  <si>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</si>
  <si>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</si>
  <si>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</si>
  <si>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</si>
  <si>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</si>
  <si>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</si>
  <si>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</si>
  <si>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</si>
  <si>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</si>
  <si>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</si>
  <si>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</si>
  <si>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</si>
  <si>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</si>
  <si>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</si>
  <si>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</si>
  <si>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</si>
  <si>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</si>
  <si>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</si>
  <si>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</si>
  <si>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</si>
  <si>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</si>
  <si>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</si>
  <si>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</si>
  <si>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</si>
  <si>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</si>
  <si>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</si>
  <si>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</si>
  <si>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</si>
  <si>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</si>
  <si>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</si>
  <si>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</si>
  <si>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</si>
  <si>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</si>
  <si>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</si>
  <si>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</si>
  <si>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</si>
  <si>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</si>
  <si>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</si>
  <si>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</si>
  <si>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</si>
  <si>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</si>
  <si>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</si>
  <si>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</si>
  <si>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</si>
  <si>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</si>
  <si>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</si>
  <si>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</si>
  <si>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</si>
  <si>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</si>
  <si>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</si>
  <si>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</si>
  <si>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</si>
  <si>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</si>
  <si>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</si>
  <si>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</si>
  <si>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</si>
  <si>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</si>
  <si>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</si>
  <si>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</si>
  <si>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</si>
  <si>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</si>
  <si>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</si>
  <si>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</si>
  <si>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</si>
  <si>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</si>
  <si>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</si>
  <si>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</si>
  <si>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</si>
  <si>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</si>
  <si>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</si>
  <si>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</si>
  <si>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</si>
  <si>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</si>
  <si>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</si>
  <si>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</si>
  <si>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</si>
  <si>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</si>
  <si>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</si>
  <si>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</si>
  <si>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</si>
  <si>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</si>
  <si>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</si>
  <si>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</si>
  <si>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</si>
  <si>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</si>
  <si>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</si>
  <si>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</si>
  <si>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</si>
  <si>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</si>
  <si>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</si>
  <si>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</si>
  <si>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</si>
  <si>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</si>
  <si>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</si>
  <si>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</si>
  <si>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</si>
  <si>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</si>
  <si>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</si>
  <si>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</si>
  <si>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</si>
  <si>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</si>
  <si>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</si>
  <si>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</si>
  <si>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</si>
  <si>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</si>
  <si>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</si>
  <si>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</si>
  <si>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</si>
  <si>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</si>
  <si>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</si>
  <si>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</si>
  <si>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</si>
  <si>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</si>
  <si>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</si>
  <si>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</si>
  <si>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</si>
  <si>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</si>
  <si>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</si>
  <si>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</si>
  <si>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</si>
  <si>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</si>
  <si>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</si>
  <si>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</si>
  <si>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</si>
  <si>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</si>
  <si>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</si>
  <si>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</si>
  <si>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</si>
  <si>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</si>
  <si>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</si>
  <si>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</si>
  <si>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</si>
  <si>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</si>
  <si>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</si>
  <si>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</si>
  <si>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</si>
  <si>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</si>
  <si>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</si>
  <si>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</si>
  <si>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</si>
  <si>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</si>
  <si>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</si>
  <si>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</si>
  <si>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</si>
  <si>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</si>
  <si>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</si>
  <si>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</si>
  <si>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</si>
  <si>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</si>
  <si>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</si>
  <si>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</si>
  <si>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</si>
  <si>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</si>
  <si>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</si>
  <si>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</si>
  <si>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</si>
  <si>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</si>
  <si>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</si>
  <si>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</si>
  <si>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</si>
  <si>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</si>
  <si>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</si>
  <si>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</si>
  <si>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</si>
  <si>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</si>
  <si>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</si>
  <si>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</si>
  <si>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</si>
  <si>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</si>
  <si>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</si>
  <si>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</si>
  <si>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</si>
  <si>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</si>
  <si>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</si>
  <si>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</si>
  <si>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</si>
  <si>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</si>
  <si>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</si>
  <si>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</si>
  <si>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</si>
  <si>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</si>
  <si>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</si>
  <si>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</si>
  <si>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</si>
  <si>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</si>
  <si>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</si>
  <si>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</si>
  <si>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</si>
  <si>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</si>
  <si>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</si>
  <si>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</si>
  <si>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</si>
  <si>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</si>
  <si>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</si>
  <si>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</si>
  <si>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</si>
  <si>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</si>
  <si>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</si>
  <si>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</si>
  <si>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</si>
  <si>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</si>
  <si>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</si>
  <si>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</si>
  <si>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</si>
  <si>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</si>
  <si>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</si>
  <si>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</si>
  <si>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</si>
  <si>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</si>
  <si>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</si>
  <si>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</si>
  <si>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</si>
  <si>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</si>
  <si>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</si>
  <si>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</si>
  <si>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</si>
  <si>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</si>
  <si>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</si>
  <si>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</si>
  <si>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</si>
  <si>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</si>
  <si>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</si>
  <si>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</si>
  <si>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</si>
  <si>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</si>
  <si>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</si>
  <si>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</si>
  <si>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</si>
  <si>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</si>
  <si>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</si>
  <si>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</si>
  <si>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</si>
  <si>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</si>
  <si>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</si>
  <si>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</si>
  <si>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</si>
  <si>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</si>
  <si>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</si>
  <si>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</si>
  <si>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</si>
  <si>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</si>
  <si>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</si>
  <si>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</si>
  <si>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</si>
  <si>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</si>
  <si>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</si>
  <si>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</si>
  <si>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</si>
  <si>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</si>
  <si>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</si>
  <si>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</si>
  <si>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</si>
  <si>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</si>
  <si>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</si>
  <si>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</si>
  <si>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</si>
  <si>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</si>
  <si>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</si>
  <si>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</si>
  <si>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</si>
  <si>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</si>
  <si>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</si>
  <si>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</si>
  <si>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</si>
  <si>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</si>
  <si>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</si>
  <si>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</si>
  <si>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</si>
  <si>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</si>
  <si>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</si>
  <si>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</si>
  <si>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</si>
  <si>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</si>
  <si>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</si>
  <si>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</si>
  <si>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</si>
  <si>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</si>
  <si>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</si>
  <si>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</si>
  <si>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</si>
  <si>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</si>
  <si>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</si>
  <si>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</si>
  <si>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</si>
  <si>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</si>
  <si>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</si>
  <si>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</si>
  <si>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</si>
  <si>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</si>
  <si>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</si>
  <si>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</si>
  <si>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</si>
  <si>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</si>
  <si>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</si>
  <si>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</si>
  <si>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</si>
  <si>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</si>
  <si>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</si>
  <si>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</si>
  <si>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</si>
  <si>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</si>
  <si>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</si>
  <si>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</si>
  <si>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</si>
  <si>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</si>
  <si>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</si>
  <si>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</si>
  <si>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</si>
  <si>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</si>
  <si>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</si>
  <si>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</si>
  <si>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</si>
  <si>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</si>
  <si>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</si>
  <si>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</si>
  <si>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</si>
  <si>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</si>
  <si>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</si>
  <si>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</si>
  <si>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</si>
  <si>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</si>
  <si>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</si>
  <si>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</si>
  <si>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</si>
  <si>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</si>
  <si>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</si>
  <si>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</si>
  <si>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</si>
  <si>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</si>
  <si>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</si>
  <si>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</si>
  <si>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</si>
  <si>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</si>
  <si>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</si>
  <si>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</si>
  <si>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</si>
  <si>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</si>
  <si>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</si>
  <si>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</si>
  <si>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</si>
  <si>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</si>
  <si>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</si>
  <si>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</si>
  <si>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</si>
  <si>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</si>
  <si>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</si>
  <si>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</si>
  <si>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</si>
  <si>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</si>
  <si>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</si>
  <si>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</si>
  <si>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</si>
  <si>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</si>
  <si>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</si>
  <si>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</si>
  <si>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</si>
  <si>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</si>
  <si>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</si>
  <si>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</si>
  <si>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</si>
  <si>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</si>
  <si>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</si>
  <si>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</si>
  <si>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</si>
  <si>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</si>
  <si>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</si>
  <si>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</si>
  <si>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</si>
  <si>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</si>
  <si>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</si>
  <si>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</si>
  <si>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</si>
  <si>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</si>
  <si>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</si>
  <si>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</si>
  <si>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</si>
  <si>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</si>
  <si>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</si>
  <si>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</si>
  <si>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</si>
  <si>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</si>
  <si>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</si>
  <si>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</si>
  <si>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</si>
  <si>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</si>
  <si>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</si>
  <si>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</si>
  <si>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</si>
  <si>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</si>
  <si>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</si>
  <si>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</si>
  <si>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</si>
  <si>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</si>
  <si>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</si>
  <si>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</si>
  <si>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</si>
  <si>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</si>
  <si>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</si>
  <si>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</si>
  <si>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</si>
  <si>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</si>
  <si>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</si>
  <si>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</si>
  <si>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</si>
  <si>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</si>
  <si>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</si>
  <si>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</si>
  <si>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</si>
  <si>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</si>
  <si>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</si>
  <si>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</si>
  <si>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</si>
  <si>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</si>
  <si>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</si>
  <si>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</si>
  <si>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</si>
  <si>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</si>
  <si>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</si>
  <si>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</si>
  <si>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</si>
  <si>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</si>
  <si>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</si>
  <si>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</si>
  <si>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</si>
  <si>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</si>
  <si>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</si>
  <si>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</si>
  <si>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</si>
  <si>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</si>
  <si>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</si>
  <si>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</si>
  <si>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</si>
  <si>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</si>
  <si>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</si>
  <si>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</si>
  <si>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</si>
  <si>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</si>
  <si>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</si>
  <si>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</si>
  <si>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</si>
  <si>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</si>
  <si>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</si>
  <si>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</si>
  <si>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</si>
  <si>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</si>
  <si>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</si>
  <si>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</si>
  <si>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</si>
  <si>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</si>
  <si>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</si>
  <si>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</si>
  <si>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</si>
  <si>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</si>
  <si>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</si>
  <si>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</si>
  <si>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</si>
  <si>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</si>
  <si>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</si>
  <si>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</si>
  <si>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</si>
  <si>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</si>
  <si>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</si>
  <si>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</si>
  <si>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</si>
  <si>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</si>
  <si>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</si>
  <si>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</si>
  <si>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</si>
  <si>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</si>
  <si>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</si>
  <si>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</si>
  <si>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</si>
  <si>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</si>
  <si>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</si>
  <si>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</si>
  <si>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</si>
  <si>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</si>
  <si>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</si>
  <si>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</si>
  <si>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</si>
  <si>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</si>
  <si>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</si>
  <si>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</si>
  <si>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</si>
  <si>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</si>
  <si>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</si>
  <si>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</si>
  <si>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</si>
  <si>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</si>
  <si>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</si>
  <si>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</si>
  <si>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</si>
  <si>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</si>
  <si>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</si>
  <si>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</si>
  <si>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</si>
  <si>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</si>
  <si>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</si>
  <si>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</si>
  <si>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</si>
  <si>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</si>
  <si>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</si>
  <si>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</si>
  <si>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</si>
  <si>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</si>
  <si>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</si>
  <si>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</si>
  <si>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</si>
  <si>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</si>
  <si>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</si>
  <si>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</si>
  <si>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</si>
  <si>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</si>
  <si>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</si>
  <si>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</si>
  <si>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</si>
  <si>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</si>
  <si>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</si>
  <si>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</si>
  <si>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</si>
  <si>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</si>
  <si>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</si>
  <si>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</si>
  <si>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</si>
  <si>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</si>
  <si>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</si>
  <si>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</si>
  <si>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</si>
  <si>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</si>
  <si>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</si>
  <si>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</si>
  <si>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</si>
  <si>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</si>
  <si>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</si>
  <si>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</si>
  <si>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</si>
  <si>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</si>
  <si>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</si>
  <si>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</si>
  <si>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</si>
  <si>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</si>
  <si>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</si>
  <si>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</si>
  <si>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</si>
  <si>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</si>
  <si>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</si>
  <si>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</si>
  <si>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</si>
  <si>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</si>
  <si>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</si>
  <si>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</si>
  <si>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</si>
  <si>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</si>
  <si>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</si>
  <si>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</si>
  <si>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</si>
  <si>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</si>
  <si>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</si>
  <si>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</si>
  <si>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</si>
  <si>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</si>
  <si>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</si>
  <si>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</si>
  <si>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</si>
  <si>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</si>
  <si>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</si>
  <si>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</si>
  <si>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</si>
  <si>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</si>
  <si>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</si>
  <si>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</si>
  <si>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</si>
  <si>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</si>
  <si>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</si>
  <si>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</si>
  <si>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</si>
  <si>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</si>
  <si>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</si>
  <si>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</si>
  <si>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</si>
  <si>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</si>
  <si>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</si>
  <si>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</si>
  <si>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</si>
  <si>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</si>
  <si>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</si>
  <si>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</si>
  <si>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</si>
  <si>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</si>
  <si>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</si>
  <si>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</si>
  <si>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</si>
  <si>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</si>
  <si>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</si>
  <si>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</si>
  <si>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</si>
  <si>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</si>
  <si>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</si>
  <si>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</si>
  <si>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</si>
  <si>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</si>
  <si>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</si>
  <si>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</si>
  <si>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</si>
  <si>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</si>
  <si>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</si>
  <si>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</si>
  <si>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</si>
  <si>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</si>
  <si>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</si>
  <si>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</si>
  <si>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</si>
  <si>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</si>
  <si>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</si>
  <si>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</si>
  <si>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</si>
  <si>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</si>
  <si>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</si>
  <si>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</si>
  <si>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</si>
  <si>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</si>
  <si>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</si>
  <si>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</si>
  <si>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</si>
  <si>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</si>
  <si>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</si>
  <si>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</si>
  <si>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</si>
  <si>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</si>
  <si>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</si>
  <si>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</si>
  <si>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</si>
  <si>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</si>
  <si>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</si>
  <si>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</si>
  <si>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</si>
  <si>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</si>
  <si>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</si>
  <si>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</si>
  <si>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</si>
  <si>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</si>
  <si>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</si>
  <si>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</si>
  <si>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</si>
  <si>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</si>
  <si>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</si>
  <si>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</si>
  <si>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</si>
  <si>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</si>
  <si>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</si>
  <si>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</si>
  <si>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</si>
  <si>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</si>
  <si>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</si>
  <si>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</si>
  <si>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</si>
  <si>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</si>
  <si>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</si>
  <si>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</si>
  <si>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</si>
  <si>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</si>
  <si>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</si>
  <si>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</si>
  <si>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</si>
  <si>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</si>
  <si>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</si>
  <si>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</si>
  <si>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</si>
  <si>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</si>
  <si>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</si>
  <si>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</si>
  <si>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</si>
  <si>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</si>
  <si>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</si>
  <si>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</si>
  <si>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</si>
  <si>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</si>
  <si>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</si>
  <si>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</si>
  <si>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</si>
  <si>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</si>
  <si>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</si>
  <si>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</si>
  <si>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</si>
  <si>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</si>
  <si>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</si>
  <si>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</si>
  <si>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</si>
  <si>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</si>
  <si>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</si>
  <si>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</si>
  <si>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</si>
  <si>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</si>
  <si>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</si>
  <si>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</si>
  <si>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</si>
  <si>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</si>
  <si>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</si>
  <si>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</si>
  <si>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</si>
  <si>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</si>
  <si>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</si>
  <si>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</si>
  <si>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</si>
  <si>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</si>
  <si>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</si>
  <si>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</si>
  <si>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</si>
  <si>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</si>
  <si>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</si>
  <si>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</si>
  <si>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</si>
  <si>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</si>
  <si>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</si>
  <si>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</si>
  <si>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</si>
  <si>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</si>
  <si>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</si>
  <si>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</si>
  <si>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</si>
  <si>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</si>
  <si>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</si>
  <si>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</si>
  <si>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</si>
  <si>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</si>
  <si>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</si>
  <si>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</si>
  <si>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</si>
  <si>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</si>
  <si>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</si>
  <si>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</si>
  <si>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</si>
  <si>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</si>
  <si>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</si>
  <si>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</si>
  <si>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</si>
  <si>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</si>
  <si>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</si>
  <si>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</si>
  <si>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</si>
  <si>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</si>
  <si>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</si>
  <si>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</si>
  <si>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</si>
  <si>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</si>
  <si>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</si>
  <si>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</si>
  <si>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</si>
  <si>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</si>
  <si>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</si>
  <si>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</si>
  <si>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</si>
  <si>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</si>
  <si>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</si>
  <si>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</si>
  <si>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</si>
  <si>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</si>
  <si>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</si>
  <si>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</si>
  <si>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</si>
  <si>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</si>
  <si>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</si>
  <si>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</si>
  <si>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</si>
  <si>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</si>
  <si>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</si>
  <si>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</si>
  <si>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</si>
  <si>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</si>
  <si>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</si>
  <si>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</si>
  <si>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</si>
  <si>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</si>
  <si>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</si>
  <si>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</si>
  <si>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</si>
  <si>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</si>
  <si>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</si>
  <si>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</si>
  <si>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</si>
  <si>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</si>
  <si>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</si>
  <si>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</si>
  <si>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</si>
  <si>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</si>
  <si>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</si>
  <si>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</si>
  <si>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</si>
  <si>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</si>
  <si>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</si>
  <si>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</si>
  <si>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</si>
  <si>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</si>
  <si>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</si>
  <si>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</si>
  <si>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</si>
  <si>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</si>
  <si>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</si>
  <si>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</si>
  <si>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</si>
  <si>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</si>
  <si>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</si>
  <si>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</si>
  <si>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</si>
  <si>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</si>
  <si>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</si>
  <si>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</si>
  <si>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</si>
  <si>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</si>
  <si>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</si>
  <si>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</si>
  <si>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</si>
  <si>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</si>
  <si>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</si>
  <si>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</si>
  <si>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</si>
  <si>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</si>
  <si>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</si>
  <si>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</si>
  <si>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</si>
  <si>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</si>
  <si>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</si>
  <si>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</si>
  <si>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</si>
  <si>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</si>
  <si>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</si>
  <si>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</si>
  <si>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</si>
  <si>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</si>
  <si>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</si>
  <si>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</si>
  <si>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</si>
  <si>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</si>
  <si>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</si>
  <si>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</si>
  <si>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</si>
  <si>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</si>
  <si>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</si>
  <si>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</si>
  <si>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</si>
  <si>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</si>
  <si>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</si>
  <si>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</si>
  <si>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</si>
  <si>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</si>
  <si>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</si>
  <si>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</si>
  <si>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</si>
  <si>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</si>
  <si>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</si>
  <si>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</si>
  <si>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</si>
  <si>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</si>
  <si>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</si>
  <si>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</si>
  <si>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</si>
  <si>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</si>
  <si>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</si>
  <si>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</si>
  <si>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</si>
  <si>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</si>
  <si>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</si>
  <si>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</si>
  <si>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</si>
  <si>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</si>
  <si>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</si>
  <si>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</si>
  <si>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</si>
  <si>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</si>
  <si>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</si>
  <si>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</si>
  <si>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</si>
  <si>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</si>
  <si>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</si>
  <si>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</si>
  <si>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</si>
  <si>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</si>
  <si>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</si>
  <si>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</si>
  <si>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</si>
  <si>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</si>
  <si>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</si>
  <si>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</si>
  <si>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</si>
  <si>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</si>
  <si>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</si>
  <si>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</si>
  <si>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</si>
  <si>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</si>
  <si>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</si>
  <si>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</si>
  <si>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</si>
  <si>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</si>
  <si>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</si>
  <si>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</si>
  <si>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</si>
  <si>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</si>
  <si>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</si>
  <si>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</si>
  <si>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</si>
  <si>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</si>
  <si>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</si>
  <si>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</si>
  <si>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</si>
  <si>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</si>
  <si>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</si>
  <si>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</si>
  <si>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</si>
  <si>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</si>
  <si>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</si>
  <si>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</si>
  <si>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</si>
  <si>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</si>
  <si>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</si>
  <si>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</si>
  <si>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</si>
  <si>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</si>
  <si>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</si>
  <si>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</si>
  <si>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</si>
  <si>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</si>
  <si>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</si>
  <si>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</si>
  <si>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</si>
  <si>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</si>
  <si>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</si>
  <si>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</si>
  <si>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</si>
  <si>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</si>
  <si>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</si>
  <si>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</si>
  <si>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</si>
  <si>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</si>
  <si>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</si>
  <si>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</si>
  <si>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</si>
  <si>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</si>
  <si>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</si>
  <si>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</si>
  <si>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</si>
  <si>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</si>
  <si>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</si>
  <si>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</si>
  <si>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</si>
  <si>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</si>
  <si>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</si>
  <si>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</si>
  <si>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</si>
  <si>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</si>
  <si>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</si>
  <si>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</si>
  <si>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</si>
  <si>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</si>
  <si>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</si>
  <si>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</si>
  <si>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</si>
  <si>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</si>
  <si>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</si>
  <si>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</si>
  <si>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</si>
  <si>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</si>
  <si>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</si>
  <si>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</si>
  <si>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</si>
  <si>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</si>
  <si>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</si>
  <si>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</si>
  <si>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</si>
  <si>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</si>
  <si>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</si>
  <si>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</si>
  <si>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</si>
  <si>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</si>
  <si>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</si>
  <si>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</si>
  <si>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</si>
  <si>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</si>
  <si>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</si>
  <si>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</si>
  <si>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</si>
  <si>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</si>
  <si>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</si>
  <si>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</si>
  <si>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</si>
  <si>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</si>
  <si>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</si>
  <si>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</si>
  <si>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</si>
  <si>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</si>
  <si>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</si>
  <si>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</si>
  <si>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</si>
  <si>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</si>
  <si>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</si>
  <si>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</si>
  <si>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</si>
  <si>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</si>
  <si>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</si>
  <si>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</si>
  <si>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</si>
  <si>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</si>
  <si>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</si>
  <si>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</si>
  <si>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</si>
  <si>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</si>
  <si>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</si>
  <si>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</si>
  <si>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</si>
  <si>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</si>
  <si>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</si>
  <si>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</si>
  <si>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</si>
  <si>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</si>
  <si>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</si>
  <si>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</si>
  <si>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</si>
  <si>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</si>
  <si>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</si>
  <si>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</si>
  <si>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</si>
  <si>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</si>
  <si>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</si>
  <si>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</si>
  <si>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</si>
  <si>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</si>
  <si>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</si>
  <si>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</si>
  <si>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</si>
  <si>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</si>
  <si>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</si>
  <si>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</si>
  <si>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</si>
  <si>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</si>
  <si>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</si>
  <si>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</si>
  <si>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</si>
  <si>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</si>
  <si>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</si>
  <si>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</si>
  <si>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</si>
  <si>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</si>
  <si>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</si>
  <si>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</si>
  <si>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</si>
  <si>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</si>
  <si>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</si>
  <si>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</si>
  <si>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</si>
  <si>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</si>
  <si>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</si>
  <si>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</si>
  <si>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</si>
  <si>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</si>
  <si>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</si>
  <si>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</si>
  <si>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</si>
  <si>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</si>
  <si>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</si>
  <si>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</si>
  <si>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</si>
  <si>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</si>
  <si>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</si>
  <si>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</si>
  <si>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</si>
  <si>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</si>
  <si>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</si>
  <si>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</si>
  <si>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</si>
  <si>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</si>
  <si>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</si>
  <si>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</si>
  <si>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</si>
  <si>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</si>
  <si>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</si>
  <si>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</si>
  <si>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</si>
  <si>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</si>
  <si>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</si>
  <si>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</si>
  <si>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</si>
  <si>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</si>
  <si>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</si>
  <si>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</si>
  <si>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</si>
  <si>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</si>
  <si>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</si>
  <si>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</si>
  <si>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</si>
  <si>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</si>
  <si>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</si>
  <si>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</si>
  <si>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</si>
  <si>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</si>
  <si>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</si>
  <si>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</si>
  <si>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</si>
  <si>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</si>
  <si>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</si>
  <si>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</si>
  <si>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</si>
  <si>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</si>
  <si>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</si>
  <si>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</si>
  <si>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</si>
  <si>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</si>
  <si>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</si>
  <si>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</si>
  <si>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</si>
  <si>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</si>
  <si>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</si>
  <si>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</si>
  <si>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</si>
  <si>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</si>
  <si>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</si>
  <si>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</si>
  <si>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</si>
  <si>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</si>
  <si>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</si>
  <si>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</si>
  <si>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</si>
  <si>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</si>
  <si>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</si>
  <si>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</si>
  <si>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</si>
  <si>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</si>
  <si>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</si>
  <si>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</si>
  <si>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</si>
  <si>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</si>
  <si>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</si>
  <si>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</si>
  <si>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</si>
  <si>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</si>
  <si>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</si>
  <si>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</si>
  <si>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</si>
  <si>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</si>
  <si>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</si>
  <si>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</si>
  <si>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</si>
  <si>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</si>
  <si>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</si>
  <si>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</si>
  <si>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</si>
  <si>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</si>
  <si>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</si>
  <si>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</si>
  <si>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</si>
  <si>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</si>
  <si>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</si>
  <si>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</si>
  <si>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</si>
  <si>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</si>
  <si>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</si>
  <si>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</si>
  <si>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</si>
  <si>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</si>
  <si>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</si>
  <si>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</si>
  <si>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</si>
  <si>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</si>
  <si>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</si>
  <si>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</si>
  <si>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</si>
  <si>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</si>
  <si>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</si>
  <si>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</si>
  <si>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</si>
  <si>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</si>
  <si>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</si>
  <si>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</si>
  <si>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</si>
  <si>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</si>
  <si>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</si>
  <si>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</si>
  <si>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</si>
  <si>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</si>
  <si>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</si>
  <si>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</si>
  <si>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</si>
  <si>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</si>
  <si>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</si>
  <si>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</si>
  <si>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</si>
  <si>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</si>
  <si>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</si>
  <si>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</si>
  <si>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</si>
  <si>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</si>
  <si>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</si>
  <si>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</si>
  <si>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</si>
  <si>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</si>
  <si>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</si>
  <si>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</si>
  <si>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</si>
  <si>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</si>
  <si>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</si>
  <si>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</si>
  <si>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</si>
  <si>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</si>
  <si>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</si>
  <si>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</si>
  <si>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</si>
  <si>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</si>
  <si>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</si>
  <si>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</si>
  <si>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</si>
  <si>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</si>
  <si>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</si>
  <si>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</si>
  <si>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</si>
  <si>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</si>
  <si>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</si>
  <si>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</si>
  <si>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</si>
  <si>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</si>
  <si>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</si>
  <si>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</si>
  <si>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</si>
  <si>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</si>
  <si>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</si>
  <si>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</si>
  <si>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</si>
  <si>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</si>
  <si>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</si>
  <si>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</si>
  <si>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</si>
  <si>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</si>
  <si>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</si>
  <si>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</si>
  <si>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</si>
  <si>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</si>
  <si>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</si>
  <si>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</si>
  <si>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</si>
  <si>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</si>
  <si>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</si>
  <si>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</si>
  <si>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</si>
  <si>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</si>
  <si>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</si>
  <si>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</si>
  <si>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</si>
  <si>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</si>
  <si>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</si>
  <si>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</si>
  <si>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</si>
  <si>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</si>
  <si>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</si>
  <si>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</si>
  <si>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</si>
  <si>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</si>
  <si>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</si>
  <si>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</si>
  <si>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</si>
  <si>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</si>
  <si>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</si>
  <si>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</si>
  <si>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</si>
  <si>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</si>
  <si>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</si>
  <si>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</si>
  <si>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</si>
  <si>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</si>
  <si>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</si>
  <si>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</si>
  <si>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</si>
  <si>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</si>
  <si>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</si>
  <si>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</si>
  <si>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</si>
  <si>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</si>
  <si>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</si>
  <si>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</si>
  <si>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</si>
  <si>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</si>
  <si>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</si>
  <si>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</si>
  <si>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</si>
  <si>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</si>
  <si>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</si>
  <si>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</si>
  <si>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</si>
  <si>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</si>
  <si>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</si>
  <si>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</si>
  <si>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</si>
  <si>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</si>
  <si>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</si>
  <si>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</si>
  <si>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</si>
  <si>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</si>
  <si>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</si>
  <si>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</si>
  <si>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</si>
  <si>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</si>
  <si>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</si>
  <si>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</si>
  <si>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</si>
  <si>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</si>
  <si>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</si>
  <si>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</si>
  <si>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</si>
  <si>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</si>
  <si>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</si>
  <si>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</si>
  <si>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</si>
  <si>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</si>
  <si>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</si>
  <si>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</si>
  <si>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</si>
  <si>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</si>
  <si>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</si>
  <si>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</si>
  <si>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</si>
  <si>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</si>
  <si>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</si>
  <si>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</si>
  <si>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</si>
  <si>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</si>
  <si>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</si>
  <si>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</si>
  <si>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</si>
  <si>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</si>
  <si>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</si>
  <si>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</si>
  <si>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</si>
  <si>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</si>
  <si>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</si>
  <si>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</si>
  <si>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</si>
  <si>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</si>
  <si>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</si>
  <si>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</si>
  <si>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</si>
  <si>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</si>
  <si>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</si>
  <si>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</si>
  <si>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</si>
  <si>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</si>
  <si>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</si>
  <si>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</si>
  <si>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</si>
  <si>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</si>
  <si>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</si>
  <si>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</si>
  <si>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</si>
  <si>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</si>
  <si>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</si>
  <si>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</si>
  <si>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</si>
  <si>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</si>
  <si>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</si>
  <si>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</si>
  <si>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</si>
  <si>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</si>
  <si>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</si>
  <si>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</si>
  <si>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</si>
  <si>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</si>
  <si>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</si>
  <si>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</si>
  <si>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</si>
  <si>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</si>
  <si>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</si>
  <si>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</si>
  <si>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</si>
  <si>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</si>
  <si>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</si>
  <si>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</si>
  <si>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</si>
  <si>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</si>
  <si>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</si>
  <si>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</si>
  <si>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</si>
  <si>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</si>
  <si>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</si>
  <si>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</si>
  <si>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</si>
  <si>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</si>
  <si>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</si>
  <si>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</si>
  <si>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</si>
  <si>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</si>
  <si>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</si>
  <si>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</si>
  <si>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</si>
  <si>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</si>
  <si>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</si>
  <si>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</si>
  <si>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</si>
  <si>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</si>
  <si>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</si>
  <si>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</si>
  <si>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</si>
  <si>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</si>
  <si>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</si>
  <si>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</si>
  <si>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</si>
  <si>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</si>
  <si>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</si>
  <si>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</si>
  <si>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</si>
  <si>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</si>
  <si>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</si>
  <si>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</si>
  <si>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</si>
  <si>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</si>
  <si>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</si>
  <si>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</si>
  <si>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</si>
  <si>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</si>
  <si>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</si>
  <si>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</si>
  <si>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</si>
  <si>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</si>
  <si>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</si>
  <si>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</si>
  <si>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</si>
  <si>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</si>
  <si>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</si>
  <si>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</si>
  <si>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</si>
  <si>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</si>
  <si>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</si>
  <si>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</si>
  <si>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</si>
  <si>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</si>
  <si>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</si>
  <si>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</si>
  <si>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</si>
  <si>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</si>
  <si>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</si>
  <si>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</si>
  <si>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</si>
  <si>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</si>
  <si>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</si>
  <si>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</si>
  <si>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</si>
  <si>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</si>
  <si>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</si>
  <si>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</si>
  <si>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</si>
  <si>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</si>
  <si>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</si>
  <si>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</si>
  <si>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</si>
  <si>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</si>
  <si>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</si>
  <si>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</si>
  <si>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</si>
  <si>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</si>
  <si>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</si>
  <si>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</si>
  <si>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</si>
  <si>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</si>
  <si>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</si>
  <si>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</si>
  <si>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</si>
  <si>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</si>
  <si>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</si>
  <si>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</si>
  <si>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</si>
  <si>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</si>
  <si>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</si>
  <si>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</si>
  <si>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</si>
  <si>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</si>
  <si>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</si>
  <si>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</si>
  <si>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</si>
  <si>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</si>
  <si>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</si>
  <si>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</si>
  <si>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</si>
  <si>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</si>
  <si>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</si>
  <si>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</si>
  <si>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</si>
  <si>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</si>
  <si>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</si>
  <si>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</si>
  <si>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</si>
  <si>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</si>
  <si>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</si>
  <si>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</si>
  <si>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</si>
  <si>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</si>
  <si>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</si>
  <si>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</si>
  <si>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</si>
  <si>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</si>
  <si>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</si>
  <si>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</si>
  <si>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</si>
  <si>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</si>
  <si>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</si>
  <si>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</si>
  <si>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</si>
  <si>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</si>
  <si>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</si>
  <si>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</si>
  <si>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</si>
  <si>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</si>
  <si>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</si>
  <si>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</si>
  <si>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</si>
  <si>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</si>
  <si>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</si>
  <si>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</si>
  <si>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</si>
  <si>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</si>
  <si>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</si>
  <si>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</si>
  <si>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</si>
  <si>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</si>
  <si>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</si>
  <si>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</si>
  <si>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</si>
  <si>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</si>
  <si>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</si>
  <si>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</si>
  <si>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</si>
  <si>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</si>
  <si>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</si>
  <si>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</si>
  <si>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</si>
  <si>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</si>
  <si>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</si>
  <si>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</si>
  <si>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</si>
  <si>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</si>
  <si>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</si>
  <si>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</si>
  <si>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</si>
  <si>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</si>
  <si>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</si>
  <si>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</si>
  <si>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</si>
  <si>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</si>
  <si>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</si>
  <si>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</si>
  <si>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</si>
  <si>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</si>
  <si>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</si>
  <si>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</si>
  <si>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</si>
  <si>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</si>
  <si>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</si>
  <si>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</si>
  <si>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</si>
  <si>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</si>
  <si>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</si>
  <si>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</si>
  <si>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</si>
  <si>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</si>
  <si>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</si>
  <si>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</si>
  <si>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</si>
  <si>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</si>
  <si>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</si>
  <si>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</si>
  <si>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</si>
  <si>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</si>
  <si>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</si>
  <si>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</si>
  <si>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</si>
  <si>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</si>
  <si>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</si>
  <si>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</si>
  <si>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</si>
  <si>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</si>
  <si>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</si>
  <si>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</si>
  <si>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</si>
  <si>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</si>
  <si>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</si>
  <si>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</si>
  <si>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</si>
  <si>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</si>
  <si>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</si>
  <si>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</si>
  <si>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</si>
  <si>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</si>
  <si>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</si>
  <si>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</si>
  <si>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</si>
  <si>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</si>
  <si>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</si>
  <si>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</si>
  <si>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</si>
  <si>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</si>
  <si>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</si>
  <si>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</si>
  <si>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</si>
  <si>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</si>
  <si>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</si>
  <si>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</si>
  <si>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</si>
  <si>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</si>
  <si>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</si>
  <si>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</si>
  <si>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</si>
  <si>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</si>
  <si>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</si>
  <si>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</si>
  <si>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</si>
  <si>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</si>
  <si>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</si>
  <si>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</si>
  <si>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</si>
  <si>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</si>
  <si>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</si>
  <si>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</si>
  <si>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</si>
  <si>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</si>
  <si>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</si>
  <si>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</si>
  <si>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</si>
  <si>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</si>
  <si>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</si>
  <si>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</si>
  <si>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</si>
  <si>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</si>
  <si>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</si>
  <si>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</si>
  <si>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</si>
  <si>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</si>
  <si>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</si>
  <si>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</si>
  <si>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</si>
  <si>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</si>
  <si>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</si>
  <si>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</si>
  <si>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</si>
  <si>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</si>
  <si>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</si>
  <si>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</si>
  <si>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</si>
  <si>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</si>
  <si>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</si>
  <si>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</si>
  <si>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</si>
  <si>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</si>
  <si>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</si>
  <si>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</si>
  <si>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</si>
  <si>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</si>
  <si>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</si>
  <si>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</si>
  <si>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</si>
  <si>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</si>
  <si>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</si>
  <si>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</si>
  <si>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</si>
  <si>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</si>
  <si>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</si>
  <si>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</si>
  <si>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</si>
  <si>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</si>
  <si>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</si>
  <si>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</si>
  <si>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</si>
  <si>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</si>
  <si>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</si>
  <si>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</si>
  <si>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</si>
  <si>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</si>
  <si>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</si>
  <si>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</si>
  <si>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</si>
  <si>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</si>
  <si>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</si>
  <si>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</si>
  <si>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</si>
  <si>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</si>
  <si>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</si>
  <si>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</si>
  <si>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</si>
  <si>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</si>
  <si>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</si>
  <si>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</si>
  <si>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</si>
  <si>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</si>
  <si>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</si>
  <si>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</si>
  <si>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</si>
  <si>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</si>
  <si>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</si>
  <si>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</si>
  <si>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</si>
  <si>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</si>
  <si>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</si>
  <si>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</si>
  <si>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</si>
  <si>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</si>
  <si>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</si>
  <si>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</si>
  <si>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</si>
  <si>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</si>
  <si>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</si>
  <si>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</si>
  <si>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</si>
  <si>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</si>
  <si>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</si>
  <si>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</si>
  <si>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</si>
  <si>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</si>
  <si>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</si>
  <si>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</si>
  <si>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</si>
  <si>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</si>
  <si>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</si>
  <si>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</si>
  <si>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</si>
  <si>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</si>
  <si>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</si>
  <si>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</si>
  <si>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</si>
  <si>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</si>
  <si>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</si>
  <si>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</si>
  <si>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</si>
  <si>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</si>
  <si>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</si>
  <si>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</si>
  <si>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</si>
  <si>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</si>
  <si>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</si>
  <si>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</si>
  <si>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</si>
  <si>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</si>
  <si>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</si>
  <si>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</si>
  <si>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</si>
  <si>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</si>
  <si>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</si>
  <si>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</si>
  <si>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</si>
  <si>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</si>
  <si>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</si>
  <si>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</si>
  <si>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</si>
  <si>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</si>
  <si>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</si>
  <si>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</si>
  <si>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</si>
  <si>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</si>
  <si>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</si>
  <si>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</si>
  <si>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</si>
  <si>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</si>
  <si>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</si>
  <si>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</si>
  <si>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</si>
  <si>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</si>
  <si>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</si>
  <si>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</si>
  <si>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</si>
  <si>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</si>
  <si>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</si>
  <si>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</si>
  <si>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</si>
  <si>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</si>
  <si>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</si>
  <si>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</si>
  <si>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</si>
  <si>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</si>
  <si>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</si>
  <si>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</si>
  <si>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</si>
  <si>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</si>
  <si>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</si>
  <si>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</si>
  <si>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</si>
  <si>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</si>
  <si>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</si>
  <si>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</si>
  <si>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</si>
  <si>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</si>
  <si>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</si>
  <si>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</si>
  <si>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</si>
  <si>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</si>
  <si>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</si>
  <si>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</si>
  <si>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</si>
  <si>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</si>
  <si>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</si>
  <si>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</si>
  <si>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</si>
  <si>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</si>
  <si>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</si>
  <si>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</si>
  <si>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</si>
  <si>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</si>
  <si>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</si>
  <si>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</si>
  <si>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</si>
  <si>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</si>
  <si>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</si>
  <si>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</si>
  <si>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</si>
  <si>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</si>
  <si>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</si>
  <si>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</si>
  <si>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</si>
  <si>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</si>
  <si>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</si>
  <si>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</si>
  <si>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</si>
  <si>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</si>
  <si>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</si>
  <si>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</si>
  <si>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</si>
  <si>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</si>
  <si>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</si>
  <si>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</si>
  <si>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</si>
  <si>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</si>
  <si>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</si>
  <si>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</si>
  <si>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</si>
  <si>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</si>
  <si>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</si>
  <si>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</si>
  <si>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</si>
  <si>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</si>
  <si>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</si>
  <si>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</si>
  <si>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</si>
  <si>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</si>
  <si>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</si>
  <si>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</si>
  <si>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</si>
  <si>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</si>
  <si>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</si>
  <si>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</si>
  <si>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</si>
  <si>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</si>
  <si>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</si>
  <si>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</si>
  <si>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</si>
  <si>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</si>
  <si>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</si>
  <si>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</si>
  <si>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</si>
  <si>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</si>
  <si>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</si>
  <si>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</si>
  <si>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</si>
  <si>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</si>
  <si>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</si>
  <si>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</si>
  <si>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</si>
  <si>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</si>
  <si>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</si>
  <si>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</si>
  <si>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</si>
  <si>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</si>
  <si>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</si>
  <si>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</si>
  <si>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</si>
  <si>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</si>
  <si>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</si>
  <si>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</si>
  <si>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</si>
  <si>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</si>
  <si>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</si>
  <si>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</si>
  <si>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</si>
  <si>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</si>
  <si>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</si>
  <si>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</si>
  <si>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</si>
  <si>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</si>
  <si>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</si>
  <si>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</si>
  <si>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</si>
  <si>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</si>
  <si>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</si>
  <si>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</si>
  <si>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</si>
  <si>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</si>
  <si>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</si>
  <si>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</si>
  <si>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</si>
  <si>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</si>
  <si>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</si>
  <si>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</si>
  <si>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</si>
  <si>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</si>
  <si>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</si>
  <si>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</si>
  <si>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</si>
  <si>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</si>
  <si>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</si>
  <si>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</si>
  <si>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</si>
  <si>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</si>
  <si>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</si>
  <si>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</si>
  <si>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</si>
  <si>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</si>
  <si>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</si>
  <si>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</si>
  <si>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</si>
  <si>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</si>
  <si>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</si>
  <si>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</si>
  <si>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</si>
  <si>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</si>
  <si>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</si>
  <si>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</si>
  <si>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</si>
  <si>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</si>
  <si>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</si>
  <si>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</si>
  <si>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</si>
  <si>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</si>
  <si>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</si>
  <si>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</si>
  <si>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</si>
  <si>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</si>
  <si>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</si>
  <si>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</si>
  <si>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</si>
  <si>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</si>
  <si>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</si>
  <si>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</si>
  <si>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</si>
  <si>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</si>
  <si>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</si>
  <si>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</si>
  <si>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</si>
  <si>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</si>
  <si>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</si>
  <si>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</si>
  <si>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</si>
  <si>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</si>
  <si>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</si>
  <si>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</si>
  <si>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</si>
  <si>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</si>
  <si>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</si>
  <si>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</si>
  <si>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</si>
  <si>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</si>
  <si>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</si>
  <si>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</si>
  <si>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</si>
  <si>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</si>
  <si>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</si>
  <si>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</si>
  <si>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</si>
  <si>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</si>
  <si>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</si>
  <si>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</si>
  <si>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</si>
  <si>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</si>
  <si>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</si>
  <si>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</si>
  <si>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</si>
  <si>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</si>
  <si>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</si>
  <si>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</si>
  <si>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</si>
  <si>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</si>
  <si>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</si>
  <si>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</si>
  <si>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</si>
  <si>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</si>
  <si>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</si>
  <si>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</si>
  <si>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</si>
  <si>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</si>
  <si>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</si>
  <si>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</si>
  <si>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</si>
  <si>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</si>
  <si>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</si>
  <si>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</si>
  <si>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</si>
  <si>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</si>
  <si>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</si>
  <si>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</si>
  <si>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</si>
  <si>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</si>
  <si>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</si>
  <si>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</si>
  <si>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</si>
  <si>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</si>
  <si>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</si>
  <si>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</si>
  <si>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</si>
  <si>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</si>
  <si>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</si>
  <si>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</si>
  <si>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</si>
  <si>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</si>
  <si>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</si>
  <si>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</si>
  <si>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</si>
  <si>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</si>
  <si>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</si>
  <si>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</si>
  <si>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</si>
  <si>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</si>
  <si>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</si>
  <si>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</si>
  <si>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</si>
  <si>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</si>
  <si>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</si>
  <si>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</si>
  <si>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</si>
  <si>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</si>
  <si>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</si>
  <si>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</si>
  <si>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</si>
  <si>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</si>
  <si>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</si>
  <si>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</si>
  <si>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</si>
  <si>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</si>
  <si>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</si>
  <si>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</si>
  <si>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</si>
  <si>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</si>
  <si>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</si>
  <si>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</si>
  <si>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</si>
  <si>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</si>
  <si>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</si>
  <si>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</si>
  <si>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</si>
  <si>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</si>
  <si>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</si>
  <si>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</si>
  <si>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</si>
  <si>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</si>
  <si>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</si>
  <si>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</si>
  <si>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</si>
  <si>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</si>
  <si>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</si>
  <si>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</si>
  <si>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</si>
  <si>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</si>
  <si>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</si>
  <si>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</si>
  <si>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</si>
  <si>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</si>
  <si>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</si>
  <si>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</si>
  <si>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</si>
  <si>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</si>
  <si>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</si>
  <si>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</si>
  <si>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</si>
  <si>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</si>
  <si>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</si>
  <si>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</si>
  <si>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</si>
  <si>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</si>
  <si>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</si>
  <si>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</si>
  <si>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</si>
  <si>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</si>
  <si>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</si>
  <si>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</si>
  <si>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</si>
  <si>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</si>
  <si>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</si>
  <si>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</si>
  <si>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</si>
  <si>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</si>
  <si>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</si>
  <si>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</si>
  <si>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</si>
  <si>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</si>
  <si>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</si>
  <si>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</si>
  <si>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</si>
  <si>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</si>
  <si>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</si>
  <si>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</si>
  <si>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</si>
  <si>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</si>
  <si>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</si>
  <si>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</si>
  <si>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</si>
  <si>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</si>
  <si>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</si>
  <si>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</si>
  <si>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</si>
  <si>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</si>
  <si>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</si>
  <si>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</si>
  <si>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</si>
  <si>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</si>
  <si>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</si>
  <si>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</si>
  <si>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</si>
  <si>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</si>
  <si>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</si>
  <si>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</si>
  <si>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</si>
  <si>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</si>
  <si>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</si>
  <si>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</si>
  <si>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</si>
  <si>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</si>
  <si>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</si>
  <si>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</si>
  <si>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</si>
  <si>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</si>
  <si>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</si>
  <si>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</si>
  <si>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</si>
  <si>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</si>
  <si>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</si>
  <si>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</si>
  <si>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</si>
  <si>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</si>
  <si>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</si>
  <si>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</si>
  <si>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</si>
  <si>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</si>
  <si>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</si>
  <si>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</si>
  <si>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</si>
  <si>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</si>
  <si>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</si>
  <si>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</si>
  <si>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</si>
  <si>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</si>
  <si>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</si>
  <si>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</si>
  <si>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</si>
  <si>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</si>
  <si>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</si>
  <si>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</si>
  <si>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</si>
  <si>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</si>
  <si>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</si>
  <si>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</si>
  <si>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</si>
  <si>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</si>
  <si>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</si>
  <si>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</si>
  <si>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</si>
  <si>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</si>
  <si>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</si>
  <si>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</si>
  <si>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</si>
  <si>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</si>
  <si>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</si>
  <si>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</si>
  <si>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</si>
  <si>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</si>
  <si>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</si>
  <si>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</si>
  <si>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</si>
  <si>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</si>
  <si>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</si>
  <si>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</si>
  <si>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</si>
  <si>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</si>
  <si>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</si>
  <si>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</si>
  <si>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</si>
  <si>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</si>
  <si>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</si>
  <si>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</si>
  <si>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</si>
  <si>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</si>
  <si>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</si>
  <si>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</si>
  <si>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</si>
  <si>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</si>
  <si>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</si>
  <si>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</si>
  <si>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</si>
  <si>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</si>
  <si>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</si>
  <si>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</si>
  <si>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</si>
  <si>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</si>
  <si>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</si>
  <si>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</si>
  <si>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</si>
  <si>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</si>
  <si>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</si>
  <si>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</si>
  <si>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</si>
  <si>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</si>
  <si>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</si>
  <si>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</si>
  <si>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</si>
  <si>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</si>
  <si>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</si>
  <si>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</si>
  <si>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</si>
  <si>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</si>
  <si>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</si>
  <si>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</si>
  <si>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</si>
  <si>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</si>
  <si>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</si>
  <si>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</si>
  <si>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</si>
  <si>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</si>
  <si>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</si>
  <si>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</si>
  <si>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</si>
  <si>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</si>
  <si>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</si>
  <si>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</si>
  <si>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</si>
  <si>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</si>
  <si>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</si>
  <si>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</si>
  <si>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</si>
  <si>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</si>
  <si>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</si>
  <si>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</si>
  <si>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</si>
  <si>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</si>
  <si>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</si>
  <si>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</si>
  <si>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</si>
  <si>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</si>
  <si>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</si>
  <si>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</si>
  <si>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</si>
  <si>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</si>
  <si>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</si>
  <si>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</si>
  <si>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</si>
  <si>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</si>
  <si>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</si>
  <si>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</si>
  <si>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</si>
  <si>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</si>
  <si>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</si>
  <si>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</si>
  <si>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</si>
  <si>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</si>
  <si>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</si>
  <si>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</si>
  <si>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</si>
  <si>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</si>
  <si>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</si>
  <si>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</si>
  <si>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</si>
  <si>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</si>
  <si>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</si>
  <si>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</si>
  <si>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</si>
  <si>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</si>
  <si>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</si>
  <si>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</si>
  <si>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</si>
  <si>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</si>
  <si>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</si>
  <si>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</si>
  <si>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</si>
  <si>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</si>
  <si>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</si>
  <si>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</si>
  <si>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</si>
  <si>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</si>
  <si>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</si>
  <si>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</si>
  <si>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</si>
  <si>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</si>
  <si>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</si>
  <si>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</si>
  <si>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</si>
  <si>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</si>
  <si>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</si>
  <si>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</si>
  <si>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</si>
  <si>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</si>
  <si>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</si>
  <si>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</si>
  <si>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</si>
  <si>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</si>
  <si>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</si>
  <si>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</si>
  <si>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</si>
  <si>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</si>
  <si>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</si>
  <si>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</si>
  <si>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</si>
  <si>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</si>
  <si>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</si>
  <si>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</si>
  <si>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</si>
  <si>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</si>
  <si>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</si>
  <si>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</si>
  <si>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</si>
  <si>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</si>
  <si>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</si>
  <si>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</si>
  <si>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</si>
  <si>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</si>
  <si>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</si>
  <si>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</si>
  <si>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</si>
  <si>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</si>
  <si>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</si>
  <si>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</si>
  <si>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</si>
  <si>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</si>
  <si>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</si>
  <si>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</si>
  <si>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</si>
  <si>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</si>
  <si>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</si>
  <si>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</si>
  <si>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</si>
  <si>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</si>
  <si>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</si>
  <si>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</si>
  <si>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</si>
  <si>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</si>
  <si>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</si>
  <si>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</si>
  <si>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</si>
  <si>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</si>
  <si>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</si>
  <si>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</si>
  <si>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</si>
  <si>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</si>
  <si>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</si>
  <si>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</si>
  <si>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</si>
  <si>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</si>
  <si>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</si>
  <si>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</si>
  <si>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</si>
  <si>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</si>
  <si>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</si>
  <si>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</si>
  <si>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</si>
  <si>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</si>
  <si>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</si>
  <si>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</si>
  <si>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</si>
  <si>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</si>
  <si>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</si>
  <si>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</si>
  <si>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</si>
  <si>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</si>
  <si>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</si>
  <si>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</si>
  <si>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</si>
  <si>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</si>
  <si>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</si>
  <si>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</si>
  <si>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</si>
  <si>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</si>
  <si>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</si>
  <si>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</si>
  <si>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</si>
  <si>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</si>
  <si>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</si>
  <si>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</si>
  <si>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</si>
  <si>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</si>
  <si>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</si>
  <si>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</si>
  <si>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</si>
  <si>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</si>
  <si>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</si>
  <si>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</si>
  <si>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</si>
  <si>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</si>
  <si>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</si>
  <si>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</si>
  <si>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</si>
  <si>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</si>
  <si>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</si>
  <si>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</si>
  <si>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</si>
  <si>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</si>
  <si>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</si>
  <si>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</si>
  <si>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</si>
  <si>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</si>
  <si>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</si>
  <si>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</si>
  <si>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</si>
  <si>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</si>
  <si>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</si>
  <si>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</si>
  <si>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</si>
  <si>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</si>
  <si>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</si>
  <si>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</si>
  <si>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</si>
  <si>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</si>
  <si>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</si>
  <si>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</si>
  <si>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</si>
  <si>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</si>
  <si>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</si>
  <si>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</si>
  <si>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</si>
  <si>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</si>
  <si>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</si>
  <si>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</si>
  <si>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</si>
  <si>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</si>
  <si>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</si>
  <si>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</si>
  <si>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</si>
  <si>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</si>
  <si>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</si>
  <si>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</si>
  <si>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</si>
  <si>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</si>
  <si>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</si>
  <si>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</si>
  <si>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</si>
  <si>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</si>
  <si>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</si>
  <si>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</si>
  <si>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</si>
  <si>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</si>
  <si>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</si>
  <si>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</si>
  <si>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</si>
  <si>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</si>
  <si>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</si>
  <si>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</si>
  <si>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</si>
  <si>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</si>
  <si>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</si>
  <si>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</si>
  <si>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</si>
  <si>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</si>
  <si>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</si>
  <si>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</si>
  <si>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</si>
  <si>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</si>
  <si>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</si>
  <si>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</si>
  <si>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</si>
  <si>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</si>
  <si>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</si>
  <si>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</si>
  <si>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</si>
  <si>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</si>
  <si>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</si>
  <si>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</si>
  <si>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</si>
  <si>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</si>
  <si>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</si>
  <si>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</si>
  <si>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</si>
  <si>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</si>
  <si>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</si>
  <si>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</si>
  <si>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</si>
  <si>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</si>
  <si>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</si>
  <si>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</si>
  <si>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</si>
  <si>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</si>
  <si>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</si>
  <si>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</si>
  <si>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</si>
  <si>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</si>
  <si>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</si>
  <si>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</si>
  <si>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</si>
  <si>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</si>
  <si>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</si>
  <si>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</si>
  <si>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</si>
  <si>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</si>
  <si>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</si>
  <si>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</si>
  <si>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</si>
  <si>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</si>
  <si>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</si>
  <si>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</si>
  <si>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</si>
  <si>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</si>
  <si>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</si>
  <si>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</si>
  <si>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</si>
  <si>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</si>
  <si>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</si>
  <si>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</si>
  <si>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</si>
  <si>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</si>
  <si>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</si>
  <si>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</si>
  <si>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</si>
  <si>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</si>
  <si>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</si>
  <si>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</si>
  <si>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</si>
  <si>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</si>
  <si>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</si>
  <si>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</si>
  <si>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</si>
  <si>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</si>
  <si>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</si>
  <si>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</si>
  <si>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</si>
  <si>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</si>
  <si>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</si>
  <si>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</si>
  <si>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</si>
  <si>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</si>
  <si>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</si>
  <si>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</si>
  <si>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</si>
  <si>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</si>
  <si>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</si>
  <si>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</si>
  <si>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</si>
  <si>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</si>
  <si>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</si>
  <si>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</si>
  <si>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</si>
  <si>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</si>
  <si>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</si>
  <si>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</si>
  <si>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</si>
  <si>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</si>
  <si>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</si>
  <si>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</si>
  <si>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</si>
  <si>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</si>
  <si>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</si>
  <si>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</si>
  <si>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</si>
  <si>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</si>
  <si>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</si>
  <si>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</si>
  <si>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</si>
  <si>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</si>
  <si>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</si>
  <si>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</si>
  <si>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</si>
  <si>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</si>
  <si>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</si>
  <si>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</si>
  <si>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</si>
  <si>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</si>
  <si>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</si>
  <si>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</si>
  <si>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</si>
  <si>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</si>
  <si>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</si>
  <si>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</si>
  <si>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</si>
  <si>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</si>
  <si>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</si>
  <si>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</si>
  <si>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</si>
  <si>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</si>
  <si>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</si>
  <si>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</si>
  <si>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</si>
  <si>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</si>
  <si>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</si>
  <si>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</si>
  <si>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</si>
  <si>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</si>
  <si>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</si>
  <si>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</si>
  <si>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</si>
  <si>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</si>
  <si>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</si>
  <si>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</si>
  <si>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</si>
  <si>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</si>
  <si>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</si>
  <si>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</si>
  <si>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</si>
  <si>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</si>
  <si>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</si>
  <si>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</si>
  <si>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</si>
  <si>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</si>
  <si>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</si>
  <si>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</si>
  <si>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</si>
  <si>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</si>
  <si>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</si>
  <si>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</si>
  <si>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</si>
  <si>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</si>
  <si>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</si>
  <si>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</si>
  <si>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</si>
  <si>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</si>
  <si>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</si>
  <si>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</si>
  <si>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</si>
  <si>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</si>
  <si>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</si>
  <si>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</si>
  <si>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</si>
  <si>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</si>
  <si>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</si>
  <si>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</si>
  <si>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</si>
  <si>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</si>
  <si>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</si>
  <si>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</si>
  <si>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</si>
  <si>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</si>
  <si>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</si>
  <si>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</si>
  <si>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</si>
  <si>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</si>
  <si>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</si>
  <si>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</si>
  <si>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</si>
  <si>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</si>
  <si>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</si>
  <si>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</si>
  <si>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</si>
  <si>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</si>
  <si>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</si>
  <si>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</si>
  <si>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</si>
  <si>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</si>
  <si>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</si>
  <si>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</si>
  <si>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</si>
  <si>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</si>
  <si>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</si>
  <si>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</si>
  <si>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</si>
  <si>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</si>
  <si>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</si>
  <si>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</si>
  <si>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</si>
  <si>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</si>
  <si>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</si>
  <si>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</si>
  <si>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</si>
  <si>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</si>
  <si>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</si>
  <si>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</si>
  <si>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</si>
  <si>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</si>
  <si>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</si>
  <si>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</si>
  <si>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</si>
  <si>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</si>
  <si>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</si>
  <si>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</si>
  <si>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</si>
  <si>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</si>
  <si>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</si>
  <si>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</si>
  <si>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</si>
  <si>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</si>
  <si>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</si>
  <si>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</si>
  <si>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</si>
  <si>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</si>
  <si>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</si>
  <si>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</si>
  <si>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</si>
  <si>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</si>
  <si>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</si>
  <si>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</si>
  <si>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</si>
  <si>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</si>
  <si>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</si>
  <si>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</si>
  <si>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</si>
  <si>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</si>
  <si>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</si>
  <si>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</si>
  <si>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</si>
  <si>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</si>
  <si>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</si>
  <si>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</si>
  <si>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</si>
  <si>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</si>
  <si>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</si>
  <si>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</si>
  <si>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</si>
  <si>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</si>
  <si>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</si>
  <si>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</si>
  <si>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</si>
  <si>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</si>
  <si>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</si>
  <si>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</si>
  <si>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</si>
  <si>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</si>
  <si>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</si>
  <si>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</si>
  <si>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</si>
  <si>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</si>
  <si>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</si>
  <si>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</si>
  <si>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</si>
  <si>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</si>
  <si>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</si>
  <si>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</si>
  <si>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</si>
  <si>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</si>
  <si>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</si>
  <si>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</si>
  <si>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</si>
  <si>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</si>
  <si>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</si>
  <si>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</si>
  <si>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</si>
  <si>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</si>
  <si>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</si>
  <si>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</si>
  <si>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</si>
  <si>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</si>
  <si>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</si>
  <si>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</si>
  <si>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</si>
  <si>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</si>
  <si>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</si>
  <si>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</si>
  <si>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</si>
  <si>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</si>
  <si>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</si>
  <si>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</si>
  <si>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</si>
  <si>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</si>
  <si>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</si>
  <si>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</si>
  <si>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</si>
  <si>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</si>
  <si>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</si>
  <si>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</si>
  <si>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</si>
  <si>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</si>
  <si>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</si>
  <si>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</si>
  <si>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</si>
  <si>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</si>
  <si>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</si>
  <si>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</si>
  <si>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</si>
  <si>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</si>
  <si>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</si>
  <si>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</si>
  <si>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</si>
  <si>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</si>
  <si>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</si>
  <si>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</si>
  <si>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</si>
  <si>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</si>
  <si>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</si>
  <si>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</si>
  <si>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</si>
  <si>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</si>
  <si>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</si>
  <si>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</si>
  <si>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</si>
  <si>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</si>
  <si>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</si>
  <si>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</si>
  <si>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</si>
  <si>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</si>
  <si>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</si>
  <si>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</si>
  <si>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</si>
  <si>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</si>
  <si>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</si>
  <si>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</si>
  <si>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</si>
  <si>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</si>
  <si>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</si>
  <si>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</si>
  <si>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</si>
  <si>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</si>
  <si>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</si>
  <si>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</si>
  <si>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</si>
  <si>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</si>
  <si>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</si>
  <si>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</si>
  <si>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</si>
  <si>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</si>
  <si>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</si>
  <si>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</si>
  <si>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</si>
  <si>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</si>
  <si>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</si>
  <si>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</si>
  <si>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</si>
  <si>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</si>
  <si>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</si>
  <si>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</si>
  <si>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</si>
  <si>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</si>
  <si>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</si>
  <si>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</si>
  <si>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</si>
  <si>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</si>
  <si>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</si>
  <si>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</si>
  <si>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</si>
  <si>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</si>
  <si>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</si>
  <si>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</si>
  <si>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</si>
  <si>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</si>
  <si>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</si>
  <si>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</si>
  <si>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</si>
  <si>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</si>
  <si>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</si>
  <si>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</si>
  <si>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</si>
  <si>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</si>
  <si>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</si>
  <si>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</si>
  <si>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</si>
  <si>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</si>
  <si>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</si>
  <si>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</si>
  <si>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</si>
  <si>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</si>
  <si>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</si>
  <si>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</si>
  <si>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</si>
  <si>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</si>
  <si>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</si>
  <si>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</si>
  <si>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</si>
  <si>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</si>
  <si>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</si>
  <si>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</si>
  <si>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</si>
  <si>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</si>
  <si>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</si>
  <si>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</si>
  <si>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</si>
  <si>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</si>
  <si>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</si>
  <si>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</si>
  <si>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</si>
  <si>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</si>
  <si>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</si>
  <si>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</si>
  <si>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</si>
  <si>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</si>
  <si>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</si>
  <si>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</si>
  <si>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</si>
  <si>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</si>
  <si>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</si>
  <si>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</si>
  <si>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</si>
  <si>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</si>
  <si>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</si>
  <si>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</si>
  <si>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</si>
  <si>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</si>
  <si>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</si>
  <si>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</si>
  <si>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</si>
  <si>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</si>
  <si>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</si>
  <si>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</si>
  <si>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</si>
  <si>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</si>
  <si>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</si>
  <si>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</si>
  <si>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</si>
  <si>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</si>
  <si>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</si>
  <si>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</si>
  <si>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</si>
  <si>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</si>
  <si>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</si>
  <si>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</si>
  <si>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</si>
  <si>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</si>
  <si>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</si>
  <si>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</si>
  <si>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</si>
  <si>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</si>
  <si>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</si>
  <si>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</si>
  <si>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</si>
  <si>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</si>
  <si>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</si>
  <si>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</si>
  <si>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</si>
  <si>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</si>
  <si>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</si>
  <si>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</si>
  <si>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</si>
  <si>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</si>
  <si>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</si>
  <si>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</si>
  <si>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</si>
  <si>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</si>
  <si>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</si>
  <si>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</si>
  <si>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</si>
  <si>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</si>
  <si>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</si>
  <si>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</si>
  <si>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</si>
  <si>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</si>
  <si>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</si>
  <si>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</si>
  <si>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</si>
  <si>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</si>
  <si>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</si>
  <si>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</si>
  <si>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</si>
  <si>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</si>
  <si>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</si>
  <si>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</si>
  <si>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</si>
  <si>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</si>
  <si>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</si>
  <si>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</si>
  <si>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</si>
  <si>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</si>
  <si>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</si>
  <si>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</si>
  <si>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</si>
  <si>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</si>
  <si>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</si>
  <si>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</si>
  <si>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</si>
  <si>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</si>
  <si>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</si>
  <si>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</si>
  <si>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</si>
  <si>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</si>
  <si>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</si>
  <si>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</si>
  <si>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</si>
  <si>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</si>
  <si>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</si>
  <si>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</si>
  <si>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</si>
  <si>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</si>
  <si>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</si>
  <si>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</si>
  <si>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</si>
  <si>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</si>
  <si>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</si>
  <si>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</si>
  <si>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</si>
  <si>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</si>
  <si>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</si>
  <si>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</si>
  <si>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</si>
  <si>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</si>
  <si>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</si>
  <si>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</si>
  <si>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</si>
  <si>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</si>
  <si>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</si>
  <si>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</si>
  <si>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</si>
  <si>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</si>
  <si>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</si>
  <si>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</si>
  <si>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</si>
  <si>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</si>
  <si>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</si>
  <si>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</si>
  <si>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</si>
  <si>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</si>
  <si>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</si>
  <si>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</si>
  <si>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</si>
  <si>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</si>
  <si>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</si>
  <si>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</si>
  <si>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</si>
  <si>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</si>
  <si>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</si>
  <si>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</si>
  <si>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</si>
  <si>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</si>
  <si>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</si>
  <si>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</si>
  <si>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</si>
  <si>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</si>
  <si>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</si>
  <si>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</si>
  <si>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</si>
  <si>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</si>
  <si>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</si>
  <si>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</si>
  <si>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</si>
  <si>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</si>
  <si>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</si>
  <si>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</si>
  <si>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</si>
  <si>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</si>
  <si>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</si>
  <si>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</si>
  <si>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</si>
  <si>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</si>
  <si>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</si>
  <si>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</si>
  <si>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</si>
  <si>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</si>
  <si>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</si>
  <si>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</si>
  <si>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</si>
  <si>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</si>
  <si>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</si>
  <si>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</si>
  <si>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</si>
  <si>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</si>
  <si>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</si>
  <si>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</si>
  <si>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</si>
  <si>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</si>
  <si>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</si>
  <si>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</si>
  <si>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</si>
  <si>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</si>
  <si>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</si>
  <si>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</si>
  <si>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</si>
  <si>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</si>
  <si>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</si>
  <si>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</si>
  <si>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</si>
  <si>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</si>
  <si>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</si>
  <si>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</si>
  <si>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</si>
  <si>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</si>
  <si>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</si>
  <si>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</si>
  <si>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</si>
  <si>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</si>
  <si>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</si>
  <si>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</si>
  <si>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</si>
  <si>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</si>
  <si>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</si>
  <si>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</si>
  <si>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</si>
  <si>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</si>
  <si>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</si>
  <si>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</si>
  <si>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</si>
  <si>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</si>
  <si>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</si>
  <si>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</si>
  <si>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</si>
  <si>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</si>
  <si>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</si>
  <si>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</si>
  <si>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</si>
  <si>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</si>
  <si>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</si>
  <si>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</si>
  <si>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</si>
  <si>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</si>
  <si>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</si>
  <si>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</si>
  <si>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</si>
  <si>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</si>
  <si>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</si>
  <si>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</si>
  <si>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</si>
  <si>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</si>
  <si>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</si>
  <si>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</si>
  <si>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</si>
  <si>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</si>
  <si>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</si>
  <si>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</si>
  <si>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</si>
  <si>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</si>
  <si>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</si>
  <si>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</si>
  <si>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</si>
  <si>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</si>
  <si>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</si>
  <si>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</si>
  <si>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</si>
  <si>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</si>
  <si>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</si>
  <si>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</si>
  <si>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</si>
  <si>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</si>
  <si>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</si>
  <si>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</si>
  <si>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</si>
  <si>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</si>
  <si>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</si>
  <si>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</si>
  <si>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</si>
  <si>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</si>
  <si>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</si>
  <si>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</si>
  <si>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</si>
  <si>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</si>
  <si>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</si>
  <si>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</si>
  <si>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</si>
  <si>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</si>
  <si>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</si>
  <si>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</si>
  <si>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</si>
  <si>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</si>
  <si>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</si>
  <si>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</si>
  <si>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</si>
  <si>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</si>
  <si>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</si>
  <si>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</si>
  <si>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</si>
  <si>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</si>
  <si>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</si>
  <si>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</si>
  <si>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</si>
  <si>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</si>
  <si>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</si>
  <si>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</si>
  <si>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</si>
  <si>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</si>
  <si>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</si>
  <si>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</si>
  <si>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</si>
  <si>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</si>
  <si>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</si>
  <si>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</si>
  <si>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</si>
  <si>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</si>
  <si>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</si>
  <si>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</si>
  <si>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</si>
  <si>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</si>
  <si>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</si>
  <si>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</si>
  <si>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</si>
  <si>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</si>
  <si>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</si>
  <si>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</si>
  <si>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</si>
  <si>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</si>
  <si>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</si>
  <si>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</si>
  <si>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</si>
  <si>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</si>
  <si>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</si>
  <si>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</si>
  <si>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</si>
  <si>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</si>
  <si>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</si>
  <si>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</si>
  <si>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</si>
  <si>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</si>
  <si>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</si>
  <si>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</si>
  <si>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</si>
  <si>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</si>
  <si>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</si>
  <si>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</si>
  <si>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</si>
  <si>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</si>
  <si>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</si>
  <si>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</si>
  <si>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</si>
  <si>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</si>
  <si>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</si>
  <si>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</si>
  <si>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</si>
  <si>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</si>
  <si>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</si>
  <si>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</si>
  <si>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</si>
  <si>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</si>
  <si>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</si>
  <si>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</si>
  <si>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</si>
  <si>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</si>
  <si>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</si>
  <si>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</si>
  <si>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</si>
  <si>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</si>
  <si>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</si>
  <si>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</si>
  <si>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</si>
  <si>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</si>
  <si>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</si>
  <si>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</si>
  <si>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</si>
  <si>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</si>
  <si>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</si>
  <si>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</si>
  <si>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</si>
  <si>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</si>
  <si>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</si>
  <si>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</si>
  <si>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</si>
  <si>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</si>
  <si>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</si>
  <si>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</si>
  <si>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</si>
  <si>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</si>
  <si>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</si>
  <si>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</si>
  <si>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</si>
  <si>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</si>
  <si>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</si>
  <si>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</si>
  <si>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</si>
  <si>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</si>
  <si>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</si>
  <si>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</si>
  <si>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</si>
  <si>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</si>
  <si>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</si>
  <si>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</si>
  <si>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</si>
  <si>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</si>
  <si>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</si>
  <si>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</si>
  <si>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</si>
  <si>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</si>
  <si>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</si>
  <si>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</si>
  <si>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</si>
  <si>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</si>
  <si>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</si>
  <si>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</si>
  <si>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</si>
  <si>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</si>
  <si>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</si>
  <si>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</si>
  <si>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</si>
  <si>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</si>
  <si>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</si>
  <si>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</si>
  <si>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</si>
  <si>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</si>
  <si>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</si>
  <si>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</si>
  <si>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</si>
  <si>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</si>
  <si>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</si>
  <si>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</si>
  <si>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</si>
  <si>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</si>
  <si>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</si>
  <si>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</si>
  <si>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</si>
  <si>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</si>
  <si>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</si>
  <si>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</si>
  <si>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</si>
  <si>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</si>
  <si>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</si>
  <si>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</si>
  <si>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</si>
  <si>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</si>
  <si>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</si>
  <si>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</si>
  <si>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</si>
  <si>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</si>
  <si>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</si>
  <si>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</si>
  <si>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</si>
  <si>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</si>
  <si>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</si>
  <si>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</si>
  <si>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</si>
  <si>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</si>
  <si>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</si>
  <si>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</si>
  <si>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</si>
  <si>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</si>
  <si>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</si>
  <si>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</si>
  <si>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</si>
  <si>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</si>
  <si>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</si>
  <si>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</si>
  <si>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</si>
  <si>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</si>
  <si>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</si>
  <si>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</si>
  <si>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</si>
  <si>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</si>
  <si>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</si>
  <si>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</si>
  <si>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</si>
  <si>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</si>
  <si>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</si>
  <si>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</si>
  <si>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</si>
  <si>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</si>
  <si>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</si>
  <si>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</si>
  <si>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</si>
  <si>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</si>
  <si>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</si>
  <si>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</si>
  <si>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</si>
  <si>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</si>
  <si>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</si>
  <si>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</si>
  <si>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</si>
  <si>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</si>
  <si>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</si>
  <si>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</si>
  <si>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</si>
  <si>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</si>
  <si>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</si>
  <si>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</si>
  <si>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</si>
  <si>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</si>
  <si>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</si>
  <si>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</si>
  <si>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</si>
  <si>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</si>
  <si>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</si>
  <si>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</si>
  <si>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</si>
  <si>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</si>
  <si>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</si>
  <si>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</si>
  <si>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</si>
  <si>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</si>
  <si>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</si>
  <si>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</si>
  <si>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</si>
  <si>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</si>
  <si>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</si>
  <si>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</si>
  <si>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</si>
  <si>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</si>
  <si>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</si>
  <si>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</si>
  <si>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</si>
  <si>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</si>
  <si>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</si>
  <si>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</si>
  <si>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</si>
  <si>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</si>
  <si>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</si>
  <si>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</si>
  <si>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</si>
  <si>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</si>
  <si>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</si>
  <si>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</si>
  <si>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</si>
  <si>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</si>
  <si>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</si>
  <si>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</si>
  <si>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</si>
  <si>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</si>
  <si>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</si>
  <si>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</si>
  <si>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</si>
  <si>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</si>
  <si>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</si>
  <si>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</si>
  <si>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</si>
  <si>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</si>
  <si>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</si>
  <si>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</si>
  <si>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</si>
  <si>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</si>
  <si>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</si>
  <si>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</si>
  <si>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</si>
  <si>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</si>
  <si>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</si>
  <si>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</si>
  <si>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</si>
  <si>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</si>
  <si>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</si>
  <si>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</si>
  <si>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</si>
  <si>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</si>
  <si>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</si>
  <si>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</si>
  <si>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</si>
  <si>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</si>
  <si>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</si>
  <si>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</si>
  <si>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</si>
  <si>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</si>
  <si>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</si>
  <si>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</si>
  <si>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</si>
  <si>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</si>
  <si>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</si>
  <si>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</si>
  <si>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</si>
  <si>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</si>
  <si>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</si>
  <si>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</si>
  <si>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</si>
  <si>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</si>
  <si>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</si>
  <si>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</si>
  <si>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</si>
  <si>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</si>
  <si>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</si>
  <si>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</si>
  <si>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</si>
  <si>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</si>
  <si>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</si>
  <si>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</si>
  <si>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</si>
  <si>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</si>
  <si>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</si>
  <si>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</si>
  <si>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</si>
  <si>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</si>
  <si>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</si>
  <si>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</si>
  <si>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</si>
  <si>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</si>
  <si>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</si>
  <si>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</si>
  <si>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</si>
  <si>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</si>
  <si>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</si>
  <si>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</si>
  <si>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</si>
  <si>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</si>
  <si>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</si>
  <si>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</si>
  <si>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</si>
  <si>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</si>
  <si>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</si>
  <si>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</si>
  <si>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</si>
  <si>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</si>
  <si>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</si>
  <si>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</si>
  <si>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</si>
  <si>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</si>
  <si>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</si>
  <si>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</si>
  <si>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</si>
  <si>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</si>
  <si>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</si>
  <si>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</si>
  <si>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</si>
  <si>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</si>
  <si>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</si>
  <si>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</si>
  <si>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</si>
  <si>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</si>
  <si>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</si>
  <si>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</si>
  <si>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</si>
  <si>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</si>
  <si>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</si>
  <si>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</si>
  <si>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</si>
  <si>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</si>
  <si>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</si>
  <si>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</si>
  <si>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</si>
  <si>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</si>
  <si>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</si>
  <si>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</si>
  <si>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</si>
  <si>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</si>
  <si>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</si>
  <si>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</si>
  <si>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</si>
  <si>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</si>
  <si>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</si>
  <si>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</si>
  <si>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</si>
  <si>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</si>
  <si>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</si>
  <si>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</si>
  <si>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</si>
  <si>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</si>
  <si>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</si>
  <si>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</si>
  <si>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</si>
  <si>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</si>
  <si>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</si>
  <si>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</si>
  <si>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</si>
  <si>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</si>
  <si>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</si>
  <si>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</si>
  <si>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</si>
  <si>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</si>
  <si>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</si>
  <si>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</si>
  <si>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</si>
  <si>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</si>
  <si>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</si>
  <si>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</si>
  <si>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</si>
  <si>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</si>
  <si>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</si>
  <si>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</si>
  <si>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</si>
  <si>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</si>
  <si>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</si>
  <si>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</si>
  <si>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</si>
  <si>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</si>
  <si>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</si>
  <si>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</si>
  <si>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</si>
  <si>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</si>
  <si>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</si>
  <si>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</si>
  <si>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</si>
  <si>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</si>
  <si>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</si>
  <si>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</si>
  <si>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</si>
  <si>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</si>
  <si>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</si>
  <si>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</si>
  <si>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</si>
  <si>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</si>
  <si>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</si>
  <si>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</si>
  <si>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</si>
  <si>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</si>
  <si>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</si>
  <si>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</si>
  <si>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</si>
  <si>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</si>
  <si>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</si>
  <si>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</si>
  <si>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</si>
  <si>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</si>
  <si>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</si>
  <si>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</si>
  <si>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</si>
  <si>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</si>
  <si>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</si>
  <si>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</si>
  <si>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</si>
  <si>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</si>
  <si>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</si>
  <si>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</si>
  <si>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</si>
  <si>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</si>
  <si>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</si>
  <si>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</si>
  <si>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</si>
  <si>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</si>
  <si>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</si>
  <si>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</si>
  <si>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</si>
  <si>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</si>
  <si>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</si>
  <si>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</si>
  <si>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</si>
  <si>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</si>
  <si>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</si>
  <si>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</si>
  <si>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</si>
  <si>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</si>
  <si>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</si>
  <si>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</si>
  <si>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</si>
  <si>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</si>
  <si>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</si>
  <si>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</si>
  <si>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</si>
  <si>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</si>
  <si>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</si>
  <si>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</si>
  <si>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</si>
  <si>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</si>
  <si>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</si>
  <si>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</si>
  <si>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</si>
  <si>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</si>
  <si>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</si>
  <si>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</si>
  <si>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</si>
  <si>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</si>
  <si>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</si>
  <si>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</si>
  <si>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</si>
  <si>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</si>
  <si>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</si>
  <si>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</si>
  <si>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</si>
  <si>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</si>
  <si>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</si>
  <si>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</si>
  <si>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</si>
  <si>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</si>
  <si>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</si>
  <si>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</si>
  <si>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</si>
  <si>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</si>
  <si>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</si>
  <si>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</si>
  <si>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</si>
  <si>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</si>
  <si>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</si>
  <si>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</si>
  <si>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</si>
  <si>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</si>
  <si>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</si>
  <si>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</si>
  <si>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</si>
  <si>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</si>
  <si>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</si>
  <si>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</si>
  <si>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</si>
  <si>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</si>
  <si>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</si>
  <si>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</si>
  <si>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</si>
  <si>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</si>
  <si>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</si>
  <si>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</si>
  <si>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</si>
  <si>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</si>
  <si>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</si>
  <si>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</si>
  <si>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</si>
  <si>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</si>
  <si>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</si>
  <si>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</si>
  <si>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</si>
  <si>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</si>
  <si>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</si>
  <si>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</si>
  <si>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</si>
  <si>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</si>
  <si>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</si>
  <si>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</si>
  <si>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</si>
  <si>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</si>
  <si>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</si>
  <si>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</si>
  <si>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</si>
  <si>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</si>
  <si>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</si>
  <si>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</si>
  <si>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</si>
  <si>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</si>
  <si>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</si>
  <si>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</si>
  <si>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</si>
  <si>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</si>
  <si>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</si>
  <si>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</si>
  <si>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</si>
  <si>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</si>
  <si>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</si>
  <si>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</si>
  <si>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</si>
  <si>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</si>
  <si>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</si>
  <si>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</si>
  <si>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</si>
  <si>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</si>
  <si>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</si>
  <si>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</si>
  <si>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</si>
  <si>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</si>
  <si>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</si>
  <si>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</si>
  <si>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</si>
  <si>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</si>
  <si>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</si>
  <si>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</si>
  <si>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</si>
  <si>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</si>
  <si>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</si>
  <si>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</si>
  <si>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</si>
  <si>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</si>
  <si>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</si>
  <si>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</si>
  <si>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</si>
  <si>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</si>
  <si>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</si>
  <si>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</si>
  <si>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</si>
  <si>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</si>
  <si>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</si>
  <si>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</si>
  <si>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</si>
  <si>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</si>
  <si>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</si>
  <si>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</si>
  <si>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</si>
  <si>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</si>
  <si>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</si>
  <si>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</si>
  <si>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</si>
  <si>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</si>
  <si>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</si>
  <si>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</si>
  <si>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</si>
  <si>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</si>
  <si>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</si>
  <si>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</si>
  <si>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</si>
  <si>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</si>
  <si>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</si>
  <si>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</si>
  <si>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</si>
  <si>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</si>
  <si>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</si>
  <si>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</si>
  <si>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</si>
  <si>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</si>
  <si>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</si>
  <si>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</si>
  <si>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</si>
  <si>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</si>
  <si>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</si>
  <si>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</si>
  <si>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</si>
  <si>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</si>
  <si>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</si>
  <si>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</si>
  <si>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</si>
  <si>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</si>
  <si>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</si>
  <si>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</si>
  <si>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</si>
  <si>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</si>
  <si>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</si>
  <si>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</si>
  <si>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</si>
  <si>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</si>
  <si>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</si>
  <si>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</si>
  <si>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</si>
  <si>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</si>
  <si>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</si>
  <si>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</si>
  <si>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</si>
  <si>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</si>
  <si>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</si>
  <si>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</si>
  <si>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</si>
  <si>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</si>
  <si>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</si>
  <si>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</si>
  <si>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</si>
  <si>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</si>
  <si>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</si>
  <si>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</si>
  <si>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</si>
  <si>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</si>
  <si>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</si>
  <si>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</si>
  <si>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</si>
  <si>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</si>
  <si>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</si>
  <si>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</si>
  <si>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</si>
  <si>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</si>
  <si>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</si>
  <si>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</si>
  <si>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</si>
  <si>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</si>
  <si>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</si>
  <si>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</si>
  <si>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</si>
  <si>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</si>
  <si>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</si>
  <si>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</si>
  <si>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</si>
  <si>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</si>
  <si>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</si>
  <si>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</si>
  <si>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</si>
  <si>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</si>
  <si>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</si>
  <si>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</si>
  <si>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</si>
  <si>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</si>
  <si>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</si>
  <si>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</si>
  <si>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</si>
  <si>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</si>
  <si>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</si>
  <si>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</si>
  <si>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</si>
  <si>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</si>
  <si>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</si>
  <si>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</si>
  <si>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</si>
  <si>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</si>
  <si>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</si>
  <si>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</si>
  <si>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</si>
  <si>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</si>
  <si>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</si>
  <si>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</si>
  <si>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</si>
  <si>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</si>
  <si>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</si>
  <si>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</si>
  <si>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</si>
  <si>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</si>
  <si>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</si>
  <si>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</si>
  <si>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</si>
  <si>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</si>
  <si>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</si>
  <si>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</si>
  <si>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</si>
  <si>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</si>
  <si>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</si>
  <si>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</si>
  <si>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</si>
  <si>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</si>
  <si>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</si>
  <si>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</si>
  <si>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</si>
  <si>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</si>
  <si>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</si>
  <si>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</si>
  <si>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</si>
  <si>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</si>
  <si>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</si>
  <si>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</si>
  <si>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</si>
  <si>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</si>
  <si>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</si>
  <si>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</si>
  <si>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</si>
  <si>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</si>
  <si>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</si>
  <si>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</si>
  <si>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</si>
  <si>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</si>
  <si>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</si>
  <si>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</si>
  <si>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</si>
  <si>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</si>
  <si>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</si>
  <si>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</si>
  <si>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</si>
  <si>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</si>
  <si>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</si>
  <si>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</si>
  <si>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</si>
  <si>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</si>
  <si>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</si>
  <si>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</si>
  <si>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</si>
  <si>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</si>
  <si>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</si>
  <si>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</si>
  <si>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</si>
  <si>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</si>
  <si>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</si>
  <si>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</si>
  <si>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</si>
  <si>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</si>
  <si>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</si>
  <si>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</si>
  <si>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</si>
  <si>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</si>
  <si>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</si>
  <si>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</si>
  <si>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</si>
  <si>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</si>
  <si>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</si>
  <si>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</si>
  <si>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</si>
  <si>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</si>
  <si>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</si>
  <si>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</si>
  <si>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</si>
  <si>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</si>
  <si>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</si>
  <si>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</si>
  <si>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</si>
  <si>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</si>
  <si>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</si>
  <si>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</si>
  <si>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</si>
  <si>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</si>
  <si>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</si>
  <si>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</si>
  <si>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</si>
  <si>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</si>
  <si>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</si>
  <si>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</si>
  <si>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</si>
  <si>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</si>
  <si>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</si>
  <si>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</si>
  <si>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</si>
  <si>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</si>
  <si>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</si>
  <si>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</si>
  <si>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</si>
  <si>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</si>
  <si>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</si>
  <si>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</si>
  <si>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</si>
  <si>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</si>
  <si>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</si>
  <si>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</si>
  <si>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</si>
  <si>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</si>
  <si>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</si>
  <si>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</si>
  <si>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</si>
  <si>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</si>
  <si>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</si>
  <si>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</si>
  <si>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</si>
  <si>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</si>
  <si>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</si>
  <si>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</si>
  <si>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</si>
  <si>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</si>
  <si>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</si>
  <si>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</si>
  <si>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</si>
  <si>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</si>
  <si>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</si>
  <si>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</si>
  <si>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</si>
  <si>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</si>
  <si>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</si>
  <si>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</si>
  <si>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</si>
  <si>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</si>
  <si>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</si>
  <si>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</si>
  <si>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</si>
  <si>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</si>
  <si>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</si>
  <si>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</si>
  <si>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</si>
  <si>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</si>
  <si>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</si>
  <si>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</si>
  <si>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</si>
  <si>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</si>
  <si>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</si>
  <si>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</si>
  <si>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</si>
  <si>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</si>
  <si>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</si>
  <si>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</si>
  <si>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</si>
  <si>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</si>
  <si>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</si>
  <si>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</si>
  <si>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</si>
  <si>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</si>
  <si>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</si>
  <si>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</si>
  <si>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</si>
  <si>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</si>
  <si>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</si>
  <si>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</si>
  <si>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</si>
  <si>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</si>
  <si>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</si>
  <si>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</si>
  <si>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</si>
  <si>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</si>
  <si>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</si>
  <si>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</si>
  <si>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</si>
  <si>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</si>
  <si>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</si>
  <si>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</si>
  <si>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</si>
  <si>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</si>
  <si>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</si>
  <si>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</si>
  <si>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</si>
  <si>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</si>
  <si>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</si>
  <si>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</si>
  <si>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</si>
  <si>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</si>
  <si>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</si>
  <si>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</si>
  <si>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</si>
  <si>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</si>
  <si>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</si>
  <si>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</si>
  <si>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</si>
  <si>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</si>
  <si>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</si>
  <si>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</si>
  <si>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</si>
  <si>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</si>
  <si>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</si>
  <si>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</si>
  <si>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</si>
  <si>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</si>
  <si>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</si>
  <si>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</si>
  <si>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</si>
  <si>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</si>
  <si>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</si>
  <si>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</si>
  <si>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</si>
  <si>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</si>
  <si>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</si>
  <si>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</si>
  <si>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</si>
  <si>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</si>
  <si>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</si>
  <si>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</si>
  <si>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</si>
  <si>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</si>
  <si>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</si>
  <si>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</si>
  <si>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</si>
  <si>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</si>
  <si>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</si>
  <si>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</si>
  <si>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</si>
  <si>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</si>
  <si>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</si>
  <si>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</si>
  <si>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</si>
  <si>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</si>
  <si>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</si>
  <si>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</si>
  <si>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</si>
  <si>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</si>
  <si>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</si>
  <si>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</si>
  <si>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</si>
  <si>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</si>
  <si>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</si>
  <si>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</si>
  <si>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</si>
  <si>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</si>
  <si>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</si>
  <si>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</si>
  <si>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</si>
  <si>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</si>
  <si>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</si>
  <si>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</si>
  <si>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</si>
  <si>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</si>
  <si>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</si>
  <si>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</si>
  <si>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</si>
  <si>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</si>
  <si>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</si>
  <si>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</si>
  <si>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</si>
  <si>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</si>
  <si>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</si>
  <si>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</si>
  <si>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</si>
  <si>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</si>
  <si>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</si>
  <si>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</si>
  <si>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</si>
  <si>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</si>
  <si>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</si>
  <si>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</si>
  <si>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</si>
  <si>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</si>
  <si>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</si>
  <si>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</si>
  <si>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</si>
  <si>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</si>
  <si>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</si>
  <si>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</si>
  <si>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</si>
  <si>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</si>
  <si>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</si>
  <si>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</si>
  <si>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</si>
  <si>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</si>
  <si>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</si>
  <si>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</si>
  <si>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</si>
  <si>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</si>
  <si>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</si>
  <si>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</si>
  <si>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</si>
  <si>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</si>
  <si>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</si>
  <si>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</si>
  <si>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</si>
  <si>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</si>
  <si>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</si>
  <si>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</si>
  <si>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</si>
  <si>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</si>
  <si>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</si>
  <si>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</si>
  <si>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</si>
  <si>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</si>
  <si>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</si>
  <si>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</si>
  <si>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</si>
  <si>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</si>
  <si>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</si>
  <si>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</si>
  <si>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</si>
  <si>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</si>
  <si>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</si>
  <si>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</si>
  <si>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</si>
  <si>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</si>
  <si>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</si>
  <si>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</si>
  <si>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</si>
  <si>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</si>
  <si>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</si>
  <si>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</si>
  <si>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</si>
  <si>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</si>
  <si>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</si>
  <si>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</si>
  <si>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</si>
  <si>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</si>
  <si>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</si>
  <si>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</si>
  <si>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</si>
  <si>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</si>
  <si>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</si>
  <si>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</si>
  <si>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</si>
  <si>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</si>
  <si>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</si>
  <si>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</si>
  <si>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</si>
  <si>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</si>
  <si>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</si>
  <si>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</si>
  <si>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</si>
  <si>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</si>
  <si>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</si>
  <si>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</si>
  <si>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</si>
  <si>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</si>
  <si>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</si>
  <si>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</si>
  <si>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</si>
  <si>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</si>
  <si>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</si>
  <si>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</si>
  <si>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</si>
  <si>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</si>
  <si>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</si>
  <si>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</si>
  <si>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</si>
  <si>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</si>
  <si>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</si>
  <si>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</si>
  <si>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</si>
  <si>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</si>
  <si>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</si>
  <si>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</si>
  <si>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</si>
  <si>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</si>
  <si>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</si>
  <si>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</si>
  <si>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</si>
  <si>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</si>
  <si>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</si>
  <si>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</si>
  <si>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</si>
  <si>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</si>
  <si>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</si>
  <si>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</si>
  <si>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</si>
  <si>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</si>
  <si>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</si>
  <si>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</si>
  <si>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</si>
  <si>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</si>
  <si>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</si>
  <si>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</si>
  <si>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</si>
  <si>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</si>
  <si>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</si>
  <si>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</si>
  <si>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</si>
  <si>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</si>
  <si>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</si>
  <si>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</si>
  <si>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</si>
  <si>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</si>
  <si>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</si>
  <si>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</si>
  <si>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</si>
  <si>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</si>
  <si>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</si>
  <si>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</si>
  <si>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</si>
  <si>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</si>
  <si>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</si>
  <si>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</si>
  <si>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</si>
  <si>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</si>
  <si>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</si>
  <si>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</si>
  <si>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</si>
  <si>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</si>
  <si>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</si>
  <si>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</si>
  <si>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</si>
  <si>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</si>
  <si>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</si>
  <si>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</si>
  <si>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</si>
  <si>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</si>
  <si>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</si>
  <si>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</si>
  <si>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</si>
  <si>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</si>
  <si>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</si>
  <si>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</si>
  <si>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</si>
  <si>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</si>
  <si>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</si>
  <si>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</si>
  <si>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</si>
  <si>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</si>
  <si>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</si>
  <si>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</si>
  <si>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</si>
  <si>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</si>
  <si>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</si>
  <si>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</si>
  <si>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</si>
  <si>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</si>
  <si>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</si>
  <si>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</si>
  <si>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</si>
  <si>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</si>
  <si>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</si>
  <si>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</si>
  <si>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</si>
  <si>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</si>
  <si>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</si>
  <si>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</si>
  <si>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</si>
  <si>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</si>
  <si>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</si>
  <si>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</si>
  <si>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</si>
  <si>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</si>
  <si>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</si>
  <si>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</si>
  <si>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</si>
  <si>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</si>
  <si>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</si>
  <si>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</si>
  <si>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</si>
  <si>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</si>
  <si>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</si>
  <si>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</si>
  <si>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</si>
  <si>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</si>
  <si>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</si>
  <si>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</si>
  <si>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</si>
  <si>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</si>
  <si>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</si>
  <si>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</si>
  <si>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</si>
  <si>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</si>
  <si>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</si>
  <si>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</si>
  <si>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</si>
  <si>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</si>
  <si>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</si>
  <si>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</si>
  <si>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</si>
  <si>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</si>
  <si>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</si>
  <si>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</si>
  <si>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</si>
  <si>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</si>
  <si>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</si>
  <si>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</si>
  <si>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</si>
  <si>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</si>
  <si>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</si>
  <si>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</si>
  <si>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</si>
  <si>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</si>
  <si>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</si>
  <si>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</si>
  <si>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</si>
  <si>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</si>
  <si>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</si>
  <si>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</si>
  <si>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</si>
  <si>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</si>
  <si>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</si>
  <si>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</si>
  <si>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</si>
  <si>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</si>
  <si>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</si>
  <si>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</si>
  <si>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</si>
  <si>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</si>
  <si>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</si>
  <si>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</si>
  <si>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</si>
  <si>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</si>
  <si>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</si>
  <si>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</si>
  <si>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</si>
  <si>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</si>
  <si>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</si>
  <si>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</si>
  <si>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</si>
  <si>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</si>
  <si>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</si>
  <si>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</si>
  <si>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</si>
  <si>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</si>
  <si>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</si>
  <si>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</si>
  <si>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</si>
  <si>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</si>
  <si>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</si>
  <si>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</si>
  <si>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</si>
  <si>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</si>
  <si>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</si>
  <si>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</si>
  <si>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</si>
  <si>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</si>
  <si>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</si>
  <si>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</si>
  <si>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</si>
  <si>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</si>
  <si>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</si>
  <si>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</si>
  <si>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</si>
  <si>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</si>
  <si>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</si>
  <si>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</si>
  <si>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</si>
  <si>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</si>
  <si>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</si>
  <si>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</si>
  <si>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</si>
  <si>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</si>
  <si>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</si>
  <si>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</si>
  <si>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</si>
  <si>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</si>
  <si>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</si>
  <si>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</si>
  <si>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</si>
  <si>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</si>
  <si>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</si>
  <si>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</si>
  <si>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</si>
  <si>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</si>
  <si>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</si>
  <si>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</si>
  <si>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</si>
  <si>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</si>
  <si>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</si>
  <si>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</si>
  <si>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</si>
  <si>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</si>
  <si>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</si>
  <si>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</si>
  <si>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</si>
  <si>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</si>
  <si>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</si>
  <si>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</si>
  <si>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</si>
  <si>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</si>
  <si>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</si>
  <si>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</si>
  <si>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</si>
  <si>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</si>
  <si>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</si>
  <si>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</si>
  <si>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</si>
  <si>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</si>
  <si>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</si>
  <si>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</si>
  <si>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</si>
  <si>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</si>
  <si>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</si>
  <si>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</si>
  <si>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</si>
  <si>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</si>
  <si>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</si>
  <si>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</si>
  <si>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</si>
  <si>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</si>
  <si>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</si>
  <si>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</si>
  <si>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</si>
  <si>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</si>
  <si>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</si>
  <si>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</si>
  <si>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</si>
  <si>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</si>
  <si>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</si>
  <si>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</si>
  <si>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</si>
  <si>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</si>
  <si>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</si>
  <si>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</si>
  <si>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</si>
  <si>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</si>
  <si>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</si>
  <si>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</si>
  <si>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</si>
  <si>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</si>
  <si>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</si>
  <si>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</si>
  <si>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</si>
  <si>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</si>
  <si>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</si>
  <si>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</si>
  <si>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</si>
  <si>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</si>
  <si>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</si>
  <si>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</si>
  <si>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</si>
  <si>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</si>
  <si>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</si>
  <si>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</si>
  <si>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</si>
  <si>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</si>
  <si>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</si>
  <si>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</si>
  <si>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</si>
  <si>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</si>
  <si>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</si>
  <si>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</si>
  <si>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</si>
  <si>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</si>
  <si>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</si>
  <si>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</si>
  <si>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</si>
  <si>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</si>
  <si>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</si>
  <si>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</si>
  <si>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</si>
  <si>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</si>
  <si>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</si>
  <si>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</si>
  <si>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</si>
  <si>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</si>
  <si>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</si>
  <si>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</si>
  <si>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</si>
  <si>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</si>
  <si>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</si>
  <si>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</si>
  <si>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</si>
  <si>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</si>
  <si>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</si>
  <si>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</si>
  <si>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</si>
  <si>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</si>
  <si>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</si>
  <si>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</si>
  <si>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</si>
  <si>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</si>
  <si>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</si>
  <si>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</si>
  <si>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</si>
  <si>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</si>
  <si>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</si>
  <si>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</si>
  <si>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</si>
  <si>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</si>
  <si>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</si>
  <si>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</si>
  <si>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</si>
  <si>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</si>
  <si>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</si>
  <si>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</si>
  <si>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</si>
  <si>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</si>
  <si>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</si>
  <si>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</si>
  <si>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</si>
  <si>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</si>
  <si>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</si>
  <si>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</si>
  <si>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</si>
  <si>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</si>
  <si>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</si>
  <si>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</si>
  <si>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</si>
  <si>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</si>
  <si>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</si>
  <si>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</si>
  <si>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</si>
  <si>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</si>
  <si>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</si>
  <si>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</si>
  <si>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</si>
  <si>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</si>
  <si>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</si>
  <si>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</si>
  <si>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</si>
  <si>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</si>
  <si>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</si>
  <si>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</si>
  <si>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</si>
  <si>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</si>
  <si>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</si>
  <si>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</si>
  <si>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</si>
  <si>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</si>
  <si>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</si>
  <si>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</si>
  <si>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</si>
  <si>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</si>
  <si>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</si>
  <si>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</si>
  <si>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</si>
  <si>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</si>
  <si>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</si>
  <si>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</si>
  <si>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</si>
  <si>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</si>
  <si>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</si>
  <si>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</si>
  <si>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</si>
  <si>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</si>
  <si>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</si>
  <si>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</si>
  <si>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</si>
  <si>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</si>
  <si>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</si>
  <si>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</si>
  <si>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</si>
  <si>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</si>
  <si>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</si>
  <si>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</si>
  <si>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</si>
  <si>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</si>
  <si>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</si>
  <si>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</si>
  <si>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</si>
  <si>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</si>
  <si>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</si>
  <si>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</si>
  <si>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</si>
  <si>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</si>
  <si>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</si>
  <si>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</si>
  <si>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</si>
  <si>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</si>
  <si>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</si>
  <si>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</si>
  <si>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</si>
  <si>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</si>
  <si>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</si>
  <si>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</si>
  <si>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</si>
  <si>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</si>
  <si>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</si>
  <si>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</si>
  <si>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</si>
  <si>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</si>
  <si>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</si>
  <si>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</si>
  <si>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</si>
  <si>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</si>
  <si>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</si>
  <si>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</si>
  <si>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</si>
  <si>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</si>
  <si>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</si>
  <si>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</si>
  <si>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</si>
  <si>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</si>
  <si>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</si>
  <si>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</si>
  <si>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</si>
  <si>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</si>
  <si>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</si>
  <si>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</si>
  <si>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</si>
  <si>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</si>
  <si>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</si>
  <si>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</si>
  <si>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</si>
  <si>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</si>
  <si>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</si>
  <si>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</si>
  <si>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</si>
  <si>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</si>
  <si>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</si>
  <si>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</si>
  <si>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</si>
  <si>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</si>
  <si>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</si>
  <si>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</si>
  <si>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</si>
  <si>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</si>
  <si>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</si>
  <si>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</si>
  <si>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</si>
  <si>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</si>
  <si>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</si>
  <si>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</si>
  <si>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</si>
  <si>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</si>
  <si>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</si>
  <si>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</si>
  <si>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</si>
  <si>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</si>
  <si>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</si>
  <si>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</si>
  <si>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</si>
  <si>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</si>
  <si>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</si>
  <si>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</si>
  <si>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</si>
  <si>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</si>
  <si>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</si>
  <si>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</si>
  <si>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</si>
  <si>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</si>
  <si>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</si>
  <si>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</si>
  <si>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</si>
  <si>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</si>
  <si>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</si>
  <si>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</si>
  <si>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</si>
  <si>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</si>
  <si>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</si>
  <si>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</si>
  <si>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</si>
  <si>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</si>
  <si>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</si>
  <si>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</si>
  <si>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</si>
  <si>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</si>
  <si>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</si>
  <si>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</si>
  <si>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</si>
  <si>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</si>
  <si>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</si>
  <si>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</si>
  <si>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</si>
  <si>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</si>
  <si>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</si>
  <si>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</si>
  <si>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</si>
  <si>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</si>
  <si>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</si>
  <si>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</si>
  <si>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</si>
  <si>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</si>
  <si>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</si>
  <si>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</si>
  <si>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</si>
  <si>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</si>
  <si>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</si>
  <si>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</si>
  <si>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</si>
  <si>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</si>
  <si>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</si>
  <si>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</si>
  <si>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</si>
  <si>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</si>
  <si>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</si>
  <si>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</si>
  <si>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</si>
  <si>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</si>
  <si>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</si>
  <si>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</si>
  <si>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</si>
  <si>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</si>
  <si>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</si>
  <si>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</si>
  <si>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</si>
  <si>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</si>
  <si>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</si>
  <si>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</si>
  <si>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</si>
  <si>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</si>
  <si>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</si>
  <si>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</si>
  <si>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</si>
  <si>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</si>
  <si>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</si>
  <si>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</si>
  <si>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</si>
  <si>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</si>
  <si>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</si>
  <si>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</si>
  <si>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</si>
  <si>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</si>
  <si>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</si>
  <si>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</si>
  <si>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</si>
  <si>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</si>
  <si>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</si>
  <si>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</si>
  <si>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</si>
  <si>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</si>
  <si>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</si>
  <si>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</si>
  <si>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</si>
  <si>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</si>
  <si>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</si>
  <si>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</si>
  <si>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</si>
  <si>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</si>
  <si>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</si>
  <si>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</si>
  <si>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</si>
  <si>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</si>
  <si>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</si>
  <si>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</si>
  <si>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</si>
  <si>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</si>
  <si>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</si>
  <si>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</si>
  <si>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</si>
  <si>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</si>
  <si>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</si>
  <si>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</si>
  <si>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</si>
  <si>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</si>
  <si>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</si>
  <si>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</si>
  <si>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</si>
  <si>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</si>
  <si>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</si>
  <si>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</si>
  <si>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</si>
  <si>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</si>
  <si>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</si>
  <si>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</si>
  <si>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</si>
  <si>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</si>
  <si>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</si>
  <si>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</si>
  <si>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</si>
  <si>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</si>
  <si>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</si>
  <si>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</si>
  <si>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</si>
  <si>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</si>
  <si>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</si>
  <si>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</si>
  <si>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</si>
  <si>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</si>
  <si>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</si>
  <si>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</si>
  <si>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</si>
  <si>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</si>
  <si>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</si>
  <si>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</si>
  <si>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</si>
  <si>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</si>
  <si>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</si>
  <si>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</si>
  <si>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</si>
  <si>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</si>
  <si>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</si>
  <si>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</si>
  <si>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</si>
  <si>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</si>
  <si>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</si>
  <si>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</si>
  <si>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</si>
  <si>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</si>
  <si>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</si>
  <si>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</si>
  <si>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</si>
  <si>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</si>
  <si>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</si>
  <si>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</si>
  <si>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</si>
  <si>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</si>
  <si>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</si>
  <si>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</si>
  <si>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</si>
  <si>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</si>
  <si>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</si>
  <si>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</si>
  <si>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</si>
  <si>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</si>
  <si>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</si>
  <si>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</si>
  <si>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</si>
  <si>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</si>
  <si>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</si>
  <si>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</si>
  <si>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</si>
  <si>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</si>
  <si>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</si>
  <si>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</si>
  <si>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</si>
  <si>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</si>
  <si>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</si>
  <si>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</si>
  <si>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</si>
  <si>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</si>
  <si>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</si>
  <si>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</si>
  <si>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</si>
  <si>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</si>
  <si>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</si>
  <si>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</si>
  <si>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</si>
  <si>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</si>
  <si>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</si>
  <si>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</si>
  <si>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</si>
  <si>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</si>
  <si>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</si>
  <si>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</si>
  <si>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</si>
  <si>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</si>
  <si>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</si>
  <si>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</si>
  <si>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</si>
  <si>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</si>
  <si>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</si>
  <si>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</si>
  <si>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</si>
  <si>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</si>
  <si>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</si>
  <si>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</si>
  <si>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</si>
  <si>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</si>
  <si>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</si>
  <si>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</si>
  <si>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</si>
  <si>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</si>
  <si>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</si>
  <si>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</si>
  <si>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</si>
  <si>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</si>
  <si>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</si>
  <si>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</si>
  <si>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</si>
  <si>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</si>
  <si>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</si>
  <si>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</si>
  <si>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</si>
  <si>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</si>
  <si>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</si>
  <si>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</si>
  <si>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</si>
  <si>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</si>
  <si>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</si>
  <si>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</si>
  <si>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</si>
  <si>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</si>
  <si>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</si>
  <si>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</si>
  <si>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</si>
  <si>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</si>
  <si>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</si>
  <si>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</si>
  <si>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</si>
  <si>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</si>
  <si>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</si>
  <si>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</si>
  <si>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</si>
  <si>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</si>
  <si>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</si>
  <si>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</si>
  <si>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</si>
  <si>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</si>
  <si>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</si>
  <si>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</si>
  <si>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</si>
  <si>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</si>
  <si>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</si>
  <si>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</si>
  <si>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</si>
  <si>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</si>
  <si>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</si>
  <si>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</si>
  <si>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</si>
  <si>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</si>
  <si>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</si>
  <si>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</si>
  <si>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</si>
  <si>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</si>
  <si>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</si>
  <si>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</si>
  <si>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</si>
  <si>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</si>
  <si>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</si>
  <si>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</si>
  <si>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</si>
  <si>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</si>
  <si>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</si>
  <si>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</si>
  <si>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</si>
  <si>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</si>
  <si>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</si>
  <si>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</si>
  <si>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</si>
  <si>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</si>
  <si>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</si>
  <si>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</si>
  <si>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</si>
  <si>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</si>
  <si>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</si>
  <si>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</si>
  <si>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</si>
  <si>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</si>
  <si>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</si>
  <si>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</si>
  <si>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</si>
  <si>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</si>
  <si>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</si>
  <si>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</si>
  <si>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</si>
  <si>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</si>
  <si>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</si>
  <si>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</si>
  <si>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</si>
  <si>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</si>
  <si>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</si>
  <si>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</si>
  <si>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</si>
  <si>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</si>
  <si>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</si>
  <si>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</si>
  <si>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</si>
  <si>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</si>
  <si>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</si>
  <si>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</si>
  <si>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</si>
  <si>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</si>
  <si>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</si>
  <si>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</si>
  <si>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</si>
  <si>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</si>
  <si>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</si>
  <si>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</si>
  <si>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</si>
  <si>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</si>
  <si>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</si>
  <si>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</si>
  <si>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</si>
  <si>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</si>
  <si>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</si>
  <si>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</si>
  <si>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</si>
  <si>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</si>
  <si>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</si>
  <si>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</si>
  <si>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</si>
  <si>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</si>
  <si>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</si>
  <si>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</si>
  <si>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</si>
  <si>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</si>
  <si>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</si>
  <si>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</si>
  <si>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</si>
  <si>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</si>
  <si>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</si>
  <si>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</si>
  <si>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</si>
  <si>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</si>
  <si>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</si>
  <si>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</si>
  <si>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</si>
  <si>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</si>
  <si>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</si>
  <si>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</si>
  <si>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</si>
  <si>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</si>
  <si>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</si>
  <si>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</si>
  <si>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</si>
  <si>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</si>
  <si>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</si>
  <si>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</si>
  <si>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</si>
  <si>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</si>
  <si>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</si>
  <si>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</si>
  <si>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</si>
  <si>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</si>
  <si>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</si>
  <si>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</si>
  <si>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</si>
  <si>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</si>
  <si>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</si>
  <si>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</si>
  <si>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</si>
  <si>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</si>
  <si>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</si>
  <si>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</si>
  <si>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</si>
  <si>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</si>
  <si>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</si>
  <si>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</si>
  <si>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</si>
  <si>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</si>
  <si>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</si>
  <si>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</si>
  <si>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</si>
  <si>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</si>
  <si>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</si>
  <si>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</si>
  <si>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</si>
  <si>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</si>
  <si>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</si>
  <si>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</si>
  <si>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</si>
  <si>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</si>
  <si>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</si>
  <si>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</si>
  <si>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</si>
  <si>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</si>
  <si>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</si>
  <si>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</si>
  <si>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</si>
  <si>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</si>
  <si>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</si>
  <si>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</si>
  <si>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</si>
  <si>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</si>
  <si>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</si>
  <si>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</si>
  <si>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</si>
  <si>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</si>
  <si>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</si>
  <si>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</si>
  <si>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</si>
  <si>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</si>
  <si>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</si>
  <si>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</si>
  <si>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</si>
  <si>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</si>
  <si>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</si>
  <si>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</si>
  <si>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</si>
  <si>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</si>
  <si>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</si>
  <si>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</si>
  <si>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</si>
  <si>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</si>
  <si>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</si>
  <si>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</si>
  <si>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</si>
  <si>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</si>
  <si>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</si>
  <si>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</si>
  <si>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</si>
  <si>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</si>
  <si>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</si>
  <si>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</si>
  <si>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</si>
  <si>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</si>
  <si>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</si>
  <si>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</si>
  <si>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</si>
  <si>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</si>
  <si>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</si>
  <si>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</si>
  <si>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</si>
  <si>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</si>
  <si>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</si>
  <si>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</si>
  <si>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</si>
  <si>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</si>
  <si>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</si>
  <si>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</si>
  <si>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</si>
  <si>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</si>
  <si>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</si>
  <si>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</si>
  <si>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</si>
  <si>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</si>
  <si>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</si>
  <si>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</si>
  <si>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</si>
  <si>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</si>
  <si>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</si>
  <si>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</si>
  <si>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</si>
  <si>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</si>
  <si>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</si>
  <si>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</si>
  <si>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</si>
  <si>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</si>
  <si>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</si>
  <si>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</si>
  <si>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</si>
  <si>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</si>
  <si>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</si>
  <si>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</si>
  <si>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</si>
  <si>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</si>
  <si>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</si>
  <si>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</si>
  <si>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</si>
  <si>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</si>
  <si>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</si>
  <si>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</si>
  <si>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</si>
  <si>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</si>
  <si>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</si>
  <si>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</si>
  <si>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</si>
  <si>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</si>
  <si>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</si>
  <si>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</si>
  <si>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</si>
  <si>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</si>
  <si>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</si>
  <si>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</si>
  <si>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</si>
  <si>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</si>
  <si>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</si>
  <si>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</si>
  <si>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</si>
  <si>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</si>
  <si>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</si>
  <si>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</si>
  <si>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</si>
  <si>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</si>
  <si>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</si>
  <si>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</si>
  <si>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</si>
  <si>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</si>
  <si>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</si>
  <si>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</si>
  <si>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</si>
  <si>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</si>
  <si>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</si>
  <si>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</si>
  <si>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</si>
  <si>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</si>
  <si>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</si>
  <si>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</si>
  <si>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</si>
  <si>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</si>
  <si>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</si>
  <si>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</si>
  <si>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</si>
  <si>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</si>
  <si>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</si>
  <si>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</si>
  <si>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</si>
  <si>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</si>
  <si>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</si>
  <si>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</si>
  <si>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</si>
  <si>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</si>
  <si>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</si>
  <si>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</si>
  <si>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</si>
  <si>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</si>
  <si>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</si>
  <si>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</si>
  <si>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</si>
  <si>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</si>
  <si>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</si>
  <si>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</si>
  <si>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</si>
  <si>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</si>
  <si>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</si>
  <si>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</si>
  <si>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</si>
  <si>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</si>
  <si>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</si>
  <si>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</si>
  <si>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</si>
  <si>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</si>
  <si>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</si>
  <si>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</si>
  <si>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</si>
  <si>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</si>
  <si>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</si>
  <si>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</si>
  <si>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</si>
  <si>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</si>
  <si>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</si>
  <si>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</si>
  <si>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</si>
  <si>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</si>
  <si>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</si>
  <si>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</si>
  <si>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</si>
  <si>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</si>
  <si>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</si>
  <si>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</si>
  <si>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</si>
  <si>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</si>
  <si>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</si>
  <si>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</si>
  <si>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</si>
  <si>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</si>
  <si>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</si>
  <si>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</si>
  <si>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</si>
  <si>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</si>
  <si>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</si>
  <si>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</si>
  <si>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</si>
  <si>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</si>
  <si>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</si>
  <si>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</si>
  <si>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</si>
  <si>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</si>
  <si>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</si>
  <si>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</si>
  <si>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</si>
  <si>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</si>
  <si>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</si>
  <si>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</si>
  <si>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</si>
  <si>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</si>
  <si>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</si>
  <si>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</si>
  <si>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</si>
  <si>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</si>
  <si>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</si>
  <si>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</si>
  <si>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</si>
  <si>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</si>
  <si>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</si>
  <si>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</si>
  <si>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</si>
  <si>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</si>
  <si>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</si>
  <si>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</si>
  <si>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</si>
  <si>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</si>
  <si>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</si>
  <si>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</si>
  <si>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</si>
  <si>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</si>
  <si>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</si>
  <si>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</si>
  <si>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</si>
  <si>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</si>
  <si>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</si>
  <si>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</si>
  <si>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</si>
  <si>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</si>
  <si>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</si>
  <si>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</si>
  <si>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</si>
  <si>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</si>
  <si>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</si>
  <si>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</si>
  <si>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</si>
  <si>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</si>
  <si>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</si>
  <si>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</si>
  <si>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</si>
  <si>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</si>
  <si>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</si>
  <si>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</si>
  <si>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</si>
  <si>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</si>
  <si>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</si>
  <si>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</si>
  <si>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</si>
  <si>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</si>
  <si>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</si>
  <si>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</si>
  <si>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</si>
  <si>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</si>
  <si>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</si>
  <si>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</si>
  <si>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</si>
  <si>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</si>
  <si>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</si>
  <si>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</si>
  <si>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</si>
  <si>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</si>
  <si>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</si>
  <si>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</si>
  <si>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</si>
  <si>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</si>
  <si>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</si>
  <si>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</si>
  <si>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</si>
  <si>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</si>
  <si>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</si>
  <si>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</si>
  <si>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</si>
  <si>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</si>
  <si>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</si>
  <si>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</si>
  <si>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</si>
  <si>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</si>
  <si>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</si>
  <si>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</si>
  <si>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</si>
  <si>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</si>
  <si>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</si>
  <si>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</si>
  <si>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</si>
  <si>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</si>
  <si>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</si>
  <si>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</si>
  <si>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</si>
  <si>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</si>
  <si>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</si>
  <si>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</si>
  <si>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</si>
  <si>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</si>
  <si>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</si>
  <si>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</si>
  <si>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</si>
  <si>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</si>
  <si>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</si>
  <si>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</si>
  <si>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</si>
  <si>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</si>
  <si>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</si>
  <si>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</si>
  <si>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</si>
  <si>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</si>
  <si>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</si>
  <si>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</si>
  <si>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</si>
  <si>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</si>
  <si>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</si>
  <si>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</si>
  <si>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</si>
  <si>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</si>
  <si>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</si>
  <si>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</si>
  <si>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</si>
  <si>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</si>
  <si>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</si>
  <si>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</si>
  <si>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</si>
  <si>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</si>
  <si>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</si>
  <si>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</si>
  <si>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</si>
  <si>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</si>
  <si>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</si>
  <si>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</si>
  <si>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</si>
  <si>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</si>
  <si>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</si>
  <si>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</si>
  <si>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</si>
  <si>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</si>
  <si>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</si>
  <si>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</si>
  <si>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</si>
  <si>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</si>
  <si>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</si>
  <si>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</si>
  <si>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</si>
  <si>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</si>
  <si>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</si>
  <si>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</si>
  <si>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</si>
  <si>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</si>
  <si>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</si>
  <si>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</si>
  <si>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</si>
  <si>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</si>
  <si>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</si>
  <si>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</si>
  <si>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</si>
  <si>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</si>
  <si>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</si>
  <si>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</si>
  <si>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</si>
  <si>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</si>
  <si>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</si>
  <si>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</si>
  <si>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</si>
  <si>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</si>
  <si>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</si>
  <si>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</si>
  <si>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</si>
  <si>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</si>
  <si>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</si>
  <si>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</si>
  <si>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</si>
  <si>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</si>
  <si>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</si>
  <si>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</si>
  <si>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</si>
  <si>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</si>
  <si>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</si>
  <si>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</si>
  <si>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</si>
  <si>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</si>
  <si>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</si>
  <si>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</si>
  <si>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</si>
  <si>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</si>
  <si>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</si>
  <si>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</si>
  <si>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</si>
  <si>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</si>
  <si>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</si>
  <si>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</si>
  <si>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</si>
  <si>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</si>
  <si>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</si>
  <si>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</si>
  <si>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</si>
  <si>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</si>
  <si>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</si>
  <si>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</si>
  <si>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</si>
  <si>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</si>
  <si>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</si>
  <si>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</si>
  <si>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</si>
  <si>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</si>
  <si>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</si>
  <si>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</si>
  <si>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</si>
  <si>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</si>
  <si>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</si>
  <si>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</si>
  <si>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</si>
  <si>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</si>
  <si>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</si>
  <si>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</si>
  <si>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</si>
  <si>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</si>
  <si>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</si>
  <si>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</si>
  <si>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</si>
  <si>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</si>
  <si>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</si>
  <si>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</si>
  <si>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</si>
  <si>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</si>
  <si>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</si>
  <si>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</si>
  <si>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</si>
  <si>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</si>
  <si>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</si>
  <si>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</si>
  <si>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</si>
  <si>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</si>
  <si>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</si>
  <si>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</si>
  <si>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</si>
  <si>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</si>
  <si>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</si>
  <si>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</si>
  <si>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</si>
  <si>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</si>
  <si>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</si>
  <si>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</si>
  <si>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</si>
  <si>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</si>
  <si>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</si>
  <si>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</si>
  <si>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</si>
  <si>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</si>
  <si>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</si>
  <si>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</si>
  <si>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</si>
  <si>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</si>
  <si>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</si>
  <si>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</si>
  <si>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</si>
  <si>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</si>
  <si>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</si>
  <si>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</si>
  <si>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</si>
  <si>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</si>
  <si>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</si>
  <si>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</si>
  <si>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</si>
  <si>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</si>
  <si>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</si>
  <si>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</si>
  <si>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</si>
  <si>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</si>
  <si>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</si>
  <si>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</si>
  <si>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</si>
  <si>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</si>
  <si>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</si>
  <si>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</si>
  <si>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</si>
  <si>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</si>
  <si>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</si>
  <si>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</si>
  <si>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</si>
  <si>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</si>
  <si>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</si>
  <si>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</si>
  <si>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</si>
  <si>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</si>
  <si>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</si>
  <si>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</si>
  <si>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</si>
  <si>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</si>
  <si>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</si>
  <si>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</si>
  <si>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</si>
  <si>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</si>
  <si>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</si>
  <si>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</si>
  <si>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</si>
  <si>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</si>
  <si>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</si>
  <si>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</si>
  <si>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</si>
  <si>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</si>
  <si>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</si>
  <si>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</si>
  <si>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</si>
  <si>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</si>
  <si>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</si>
  <si>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</si>
  <si>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</si>
  <si>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</si>
  <si>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</si>
  <si>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</si>
  <si>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</si>
  <si>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</si>
  <si>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</si>
  <si>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</si>
  <si>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</si>
  <si>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</si>
  <si>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</si>
  <si>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</si>
  <si>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</si>
  <si>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</si>
  <si>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</si>
  <si>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</si>
  <si>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</si>
  <si>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</si>
  <si>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</si>
  <si>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</si>
  <si>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</si>
  <si>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</si>
  <si>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</si>
  <si>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</si>
  <si>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</si>
  <si>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</si>
  <si>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</si>
  <si>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</si>
  <si>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</si>
  <si>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</si>
  <si>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</si>
  <si>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</si>
  <si>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</si>
  <si>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</si>
  <si>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</si>
  <si>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</si>
  <si>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</si>
  <si>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</si>
  <si>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</si>
  <si>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</si>
  <si>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</si>
  <si>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</si>
  <si>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</si>
  <si>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</si>
  <si>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</si>
  <si>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</si>
  <si>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</si>
  <si>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</si>
  <si>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</si>
  <si>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</si>
  <si>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</si>
  <si>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</si>
  <si>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</si>
  <si>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</si>
  <si>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</si>
  <si>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</si>
  <si>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</si>
  <si>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</si>
  <si>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</si>
  <si>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</si>
  <si>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</si>
  <si>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</si>
  <si>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</si>
  <si>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</si>
  <si>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</si>
  <si>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</si>
  <si>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</si>
  <si>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</si>
  <si>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</si>
  <si>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</si>
  <si>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</si>
  <si>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</si>
  <si>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</si>
  <si>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</si>
  <si>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</si>
  <si>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</si>
  <si>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</si>
  <si>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</si>
  <si>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</si>
  <si>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</si>
  <si>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</si>
  <si>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</si>
  <si>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</si>
  <si>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</si>
  <si>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</si>
  <si>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</si>
  <si>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</si>
  <si>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</si>
  <si>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</si>
  <si>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</si>
  <si>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</si>
  <si>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</si>
  <si>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</si>
  <si>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</si>
  <si>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</si>
  <si>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</si>
  <si>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</si>
  <si>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</si>
  <si>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</si>
  <si>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</si>
  <si>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</si>
  <si>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</si>
  <si>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</si>
  <si>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</si>
  <si>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</si>
  <si>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</si>
  <si>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</si>
  <si>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</si>
  <si>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</si>
  <si>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</si>
  <si>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</si>
  <si>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</si>
  <si>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</si>
  <si>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</si>
  <si>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</si>
  <si>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</si>
  <si>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</si>
  <si>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</si>
  <si>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</si>
  <si>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</si>
  <si>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</si>
  <si>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</si>
  <si>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</si>
  <si>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</si>
  <si>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</si>
  <si>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</si>
  <si>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</si>
  <si>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</si>
  <si>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</si>
  <si>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</si>
  <si>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</si>
  <si>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</si>
  <si>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</si>
  <si>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</si>
  <si>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</si>
  <si>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</si>
  <si>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</si>
  <si>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</si>
  <si>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</si>
  <si>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</si>
  <si>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</si>
  <si>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</si>
  <si>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</si>
  <si>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</si>
  <si>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</si>
  <si>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</si>
  <si>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</si>
  <si>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</si>
  <si>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</si>
  <si>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</si>
  <si>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</si>
  <si>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</si>
  <si>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</si>
  <si>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</si>
  <si>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</si>
  <si>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</si>
  <si>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</si>
  <si>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</si>
  <si>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</si>
  <si>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</si>
  <si>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</si>
  <si>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</si>
  <si>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</si>
  <si>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</si>
  <si>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</si>
  <si>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</si>
  <si>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</si>
  <si>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</si>
  <si>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</si>
  <si>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</si>
  <si>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</si>
  <si>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</si>
  <si>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</si>
  <si>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</si>
  <si>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</si>
  <si>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</si>
  <si>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</si>
  <si>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</si>
  <si>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</si>
  <si>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</si>
  <si>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</si>
  <si>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</si>
  <si>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</si>
  <si>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</si>
  <si>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</si>
  <si>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</si>
  <si>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</si>
  <si>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</si>
  <si>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</si>
  <si>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</si>
  <si>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</si>
  <si>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</si>
  <si>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</si>
  <si>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</si>
  <si>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</si>
  <si>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</si>
  <si>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</si>
  <si>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</si>
  <si>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</si>
  <si>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</si>
  <si>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</si>
  <si>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</si>
  <si>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</si>
  <si>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</si>
  <si>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</si>
  <si>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</si>
  <si>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</si>
  <si>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</si>
  <si>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</si>
  <si>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</si>
  <si>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</si>
  <si>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</si>
  <si>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</si>
  <si>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</si>
  <si>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</si>
  <si>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</si>
  <si>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</si>
  <si>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</si>
  <si>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</si>
  <si>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</si>
  <si>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</si>
  <si>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</si>
  <si>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</si>
  <si>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</si>
  <si>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</si>
  <si>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</si>
  <si>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</si>
  <si>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</si>
  <si>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</si>
  <si>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</si>
  <si>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</si>
  <si>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</si>
  <si>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</si>
  <si>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</si>
  <si>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</si>
  <si>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</si>
  <si>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</si>
  <si>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</si>
  <si>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</si>
  <si>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</si>
  <si>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</si>
  <si>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</si>
  <si>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</si>
  <si>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</si>
  <si>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</si>
  <si>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</si>
  <si>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</si>
  <si>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</si>
  <si>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</si>
  <si>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</si>
  <si>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</si>
  <si>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</si>
  <si>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</si>
  <si>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</si>
  <si>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</si>
  <si>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</si>
  <si>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</si>
  <si>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</si>
  <si>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</si>
  <si>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</si>
  <si>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</si>
  <si>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</si>
  <si>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</si>
  <si>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</si>
  <si>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</si>
  <si>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</si>
  <si>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</si>
  <si>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</si>
  <si>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</si>
  <si>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</si>
  <si>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</si>
  <si>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</si>
  <si>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</si>
  <si>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</si>
  <si>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</si>
  <si>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</si>
  <si>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</si>
  <si>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</si>
  <si>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</si>
  <si>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</si>
  <si>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</si>
  <si>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</si>
  <si>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</si>
  <si>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</si>
  <si>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</si>
  <si>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</si>
  <si>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</si>
  <si>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</si>
  <si>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</si>
  <si>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</si>
  <si>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</si>
  <si>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</si>
  <si>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</si>
  <si>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</si>
  <si>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</si>
  <si>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</si>
  <si>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</si>
  <si>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</si>
  <si>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</si>
  <si>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</si>
  <si>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</si>
  <si>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</si>
  <si>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</si>
  <si>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</si>
  <si>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</si>
  <si>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</si>
  <si>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</si>
  <si>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</si>
  <si>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</si>
  <si>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</si>
  <si>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</si>
  <si>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</si>
  <si>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</si>
  <si>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</si>
  <si>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</si>
  <si>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</si>
  <si>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</si>
  <si>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</si>
  <si>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</si>
  <si>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</si>
  <si>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</si>
  <si>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</si>
  <si>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</si>
  <si>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</si>
  <si>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</si>
  <si>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</si>
  <si>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</si>
  <si>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</si>
  <si>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</si>
  <si>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</si>
  <si>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</si>
  <si>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</si>
  <si>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</si>
  <si>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</si>
  <si>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</si>
  <si>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</si>
  <si>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</si>
  <si>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</si>
  <si>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</si>
  <si>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</si>
  <si>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</si>
  <si>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</si>
  <si>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</si>
  <si>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</si>
  <si>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</si>
  <si>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</si>
  <si>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</si>
  <si>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</si>
  <si>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</si>
  <si>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</si>
  <si>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</si>
  <si>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</si>
  <si>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</si>
  <si>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</si>
  <si>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</si>
  <si>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</si>
  <si>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</si>
  <si>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</si>
  <si>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</si>
  <si>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</si>
  <si>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</si>
  <si>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</si>
  <si>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</si>
  <si>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</si>
  <si>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</si>
  <si>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</si>
  <si>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</si>
  <si>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</si>
  <si>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</si>
  <si>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</si>
  <si>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</si>
  <si>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</si>
  <si>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</si>
  <si>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</si>
  <si>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</si>
  <si>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</si>
  <si>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</si>
  <si>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</si>
  <si>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</si>
  <si>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</si>
  <si>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</si>
  <si>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</si>
  <si>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</si>
  <si>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</si>
  <si>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</si>
  <si>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</si>
  <si>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</si>
  <si>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</si>
  <si>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</si>
  <si>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</si>
  <si>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</si>
  <si>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</si>
  <si>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</si>
  <si>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</si>
  <si>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</si>
  <si>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</si>
  <si>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</si>
  <si>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</si>
  <si>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</si>
  <si>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</si>
  <si>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</si>
  <si>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</si>
  <si>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</si>
  <si>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</si>
  <si>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</si>
  <si>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</si>
  <si>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</si>
  <si>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</si>
  <si>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</si>
  <si>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</si>
  <si>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</si>
  <si>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</si>
  <si>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</si>
  <si>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</si>
  <si>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</si>
  <si>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</si>
  <si>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</si>
  <si>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</si>
  <si>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</si>
  <si>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</si>
  <si>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</si>
  <si>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</si>
  <si>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</si>
  <si>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</si>
  <si>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</si>
  <si>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</si>
  <si>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</si>
  <si>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</si>
  <si>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</si>
  <si>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</si>
  <si>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</si>
  <si>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</si>
  <si>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</si>
  <si>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</si>
  <si>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</si>
  <si>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</si>
  <si>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</si>
  <si>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</si>
  <si>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</si>
  <si>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</si>
  <si>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</si>
  <si>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</si>
  <si>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</si>
  <si>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</si>
  <si>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</si>
  <si>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</si>
  <si>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</si>
  <si>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</si>
  <si>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</si>
  <si>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</si>
  <si>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</si>
  <si>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</si>
  <si>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</si>
  <si>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</si>
  <si>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</si>
  <si>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</si>
  <si>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</si>
  <si>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</si>
  <si>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</si>
  <si>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</si>
  <si>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</si>
  <si>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</si>
  <si>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</si>
  <si>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</si>
  <si>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</si>
  <si>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</si>
  <si>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</si>
  <si>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</si>
  <si>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</si>
  <si>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</si>
  <si>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</si>
  <si>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</si>
  <si>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</si>
  <si>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</si>
  <si>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</si>
  <si>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</si>
  <si>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</si>
  <si>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</si>
  <si>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</si>
  <si>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</si>
  <si>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</si>
  <si>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</si>
  <si>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</si>
  <si>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</si>
  <si>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</si>
  <si>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</si>
  <si>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</si>
  <si>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</si>
  <si>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</si>
  <si>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</si>
  <si>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</si>
  <si>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</si>
  <si>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</si>
  <si>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</si>
  <si>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</si>
  <si>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</si>
  <si>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</si>
  <si>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</si>
  <si>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</si>
  <si>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</si>
  <si>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</si>
  <si>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</si>
  <si>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</si>
  <si>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</si>
  <si>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</si>
  <si>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</si>
  <si>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</si>
  <si>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</si>
  <si>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</si>
  <si>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</si>
  <si>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</si>
  <si>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</si>
  <si>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</si>
  <si>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</si>
  <si>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</si>
  <si>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</si>
  <si>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</si>
  <si>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</si>
  <si>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</si>
  <si>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</si>
  <si>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</si>
  <si>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</si>
  <si>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</si>
  <si>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</si>
  <si>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</si>
  <si>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</si>
  <si>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</si>
  <si>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</si>
  <si>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</si>
  <si>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</si>
  <si>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</si>
  <si>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</si>
  <si>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</si>
  <si>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</si>
  <si>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</si>
  <si>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</si>
  <si>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</si>
  <si>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</si>
  <si>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</si>
  <si>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</si>
  <si>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</si>
  <si>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</si>
  <si>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</si>
  <si>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</si>
  <si>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</si>
  <si>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</si>
  <si>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</si>
  <si>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</si>
  <si>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</si>
  <si>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</si>
  <si>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</si>
  <si>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</si>
  <si>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</si>
  <si>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</si>
  <si>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</si>
  <si>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</si>
  <si>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</si>
  <si>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</si>
  <si>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</si>
  <si>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</si>
  <si>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</si>
  <si>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</si>
  <si>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</si>
  <si>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</si>
  <si>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</si>
  <si>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</si>
  <si>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</si>
  <si>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</si>
  <si>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</si>
  <si>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</si>
  <si>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</si>
  <si>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</si>
  <si>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</si>
  <si>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</si>
  <si>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</si>
  <si>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</si>
  <si>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</si>
  <si>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</si>
  <si>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</si>
  <si>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</si>
  <si>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</si>
  <si>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</si>
  <si>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</si>
  <si>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</si>
  <si>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</si>
  <si>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</si>
  <si>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</si>
  <si>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</si>
  <si>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</si>
  <si>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</si>
  <si>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</si>
  <si>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</si>
  <si>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</si>
  <si>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</si>
  <si>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</si>
  <si>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</si>
  <si>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</si>
  <si>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</si>
  <si>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</si>
  <si>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</si>
  <si>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</si>
  <si>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</si>
  <si>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</si>
  <si>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</si>
  <si>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</si>
  <si>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</si>
  <si>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</si>
  <si>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</si>
  <si>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</si>
  <si>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</si>
  <si>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</si>
  <si>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</si>
  <si>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</si>
  <si>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</si>
  <si>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</si>
  <si>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</si>
  <si>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</si>
  <si>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</si>
  <si>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</si>
  <si>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</si>
  <si>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</si>
  <si>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</si>
  <si>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</si>
  <si>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</si>
  <si>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</si>
  <si>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</si>
  <si>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</si>
  <si>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</si>
  <si>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</si>
  <si>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</si>
  <si>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</si>
  <si>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</si>
  <si>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</si>
  <si>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</si>
  <si>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</si>
  <si>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</si>
  <si>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</si>
  <si>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</si>
  <si>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</si>
  <si>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</si>
  <si>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</si>
  <si>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</si>
  <si>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</si>
  <si>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</si>
  <si>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</si>
  <si>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</si>
  <si>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</si>
  <si>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</si>
  <si>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</si>
  <si>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</si>
  <si>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</si>
  <si>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</si>
  <si>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</si>
  <si>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</si>
  <si>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</si>
  <si>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</si>
  <si>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</si>
  <si>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</si>
  <si>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</si>
  <si>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</si>
  <si>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</si>
  <si>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</si>
  <si>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</si>
  <si>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</si>
  <si>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</si>
  <si>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</si>
  <si>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</si>
  <si>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</si>
  <si>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</si>
  <si>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</si>
  <si>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</si>
  <si>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</si>
  <si>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</si>
  <si>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</si>
  <si>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</si>
  <si>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</si>
  <si>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</si>
  <si>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</si>
  <si>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</si>
  <si>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</si>
  <si>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</si>
  <si>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</si>
  <si>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</si>
  <si>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</si>
  <si>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</si>
  <si>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</si>
  <si>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</si>
  <si>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</si>
  <si>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</si>
  <si>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</si>
  <si>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</si>
  <si>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</si>
  <si>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</si>
  <si>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</si>
  <si>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</si>
  <si>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</si>
  <si>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</si>
  <si>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</si>
  <si>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</si>
  <si>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</si>
  <si>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</si>
  <si>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</si>
  <si>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</si>
  <si>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</si>
  <si>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</si>
  <si>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</si>
  <si>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</si>
  <si>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</si>
  <si>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</si>
  <si>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</si>
  <si>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</si>
  <si>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</si>
  <si>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</si>
  <si>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</si>
  <si>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</si>
  <si>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</si>
  <si>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</si>
  <si>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</si>
  <si>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</si>
  <si>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</si>
  <si>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</si>
  <si>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</si>
  <si>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</si>
  <si>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</si>
  <si>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</si>
  <si>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</si>
  <si>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</si>
  <si>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</si>
  <si>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</si>
  <si>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</si>
  <si>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</si>
  <si>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</si>
  <si>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</si>
  <si>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</si>
  <si>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</si>
  <si>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</si>
  <si>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</si>
  <si>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</si>
  <si>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</si>
  <si>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</si>
  <si>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</si>
  <si>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</si>
  <si>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</si>
  <si>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</si>
  <si>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</si>
  <si>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</si>
  <si>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</si>
  <si>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</si>
  <si>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</si>
  <si>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</si>
  <si>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</si>
  <si>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</si>
  <si>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</si>
  <si>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</si>
  <si>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</si>
  <si>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</si>
  <si>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</si>
  <si>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</si>
  <si>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</si>
  <si>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</si>
  <si>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</si>
  <si>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</si>
  <si>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</si>
  <si>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</si>
  <si>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</si>
  <si>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</si>
  <si>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</si>
  <si>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</si>
  <si>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</si>
  <si>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</si>
  <si>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</si>
  <si>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</si>
  <si>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</si>
  <si>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</si>
  <si>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</si>
  <si>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</si>
  <si>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</si>
  <si>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</si>
  <si>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</si>
  <si>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</si>
  <si>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</si>
  <si>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</si>
  <si>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</si>
  <si>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</si>
  <si>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</si>
  <si>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</si>
  <si>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</si>
  <si>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</si>
  <si>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</si>
  <si>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</si>
  <si>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</si>
  <si>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</si>
  <si>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</si>
  <si>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</si>
  <si>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</si>
  <si>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</si>
  <si>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</si>
  <si>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</si>
  <si>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</si>
  <si>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</si>
  <si>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</si>
  <si>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</si>
  <si>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</si>
  <si>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</si>
  <si>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</si>
  <si>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</si>
  <si>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</si>
  <si>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</si>
  <si>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</si>
  <si>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</si>
  <si>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</si>
  <si>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</si>
  <si>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</si>
  <si>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</si>
  <si>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</si>
  <si>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</si>
  <si>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</si>
  <si>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</si>
  <si>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</si>
  <si>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</si>
  <si>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</si>
  <si>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</si>
  <si>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</si>
  <si>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</si>
  <si>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</si>
  <si>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</si>
  <si>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</si>
  <si>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</si>
  <si>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</si>
  <si>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</si>
  <si>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</si>
  <si>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</si>
  <si>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</si>
  <si>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</si>
  <si>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</si>
  <si>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</si>
  <si>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</si>
  <si>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</si>
  <si>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</si>
  <si>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</si>
  <si>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</si>
  <si>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</si>
  <si>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</si>
  <si>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</si>
  <si>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</si>
  <si>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</si>
  <si>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</si>
  <si>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</si>
  <si>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</si>
  <si>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</si>
  <si>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</si>
  <si>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</si>
  <si>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</si>
  <si>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</si>
  <si>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</si>
  <si>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</si>
  <si>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</si>
  <si>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</si>
  <si>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</si>
  <si>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</si>
  <si>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</si>
  <si>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</si>
  <si>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</si>
  <si>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</si>
  <si>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</si>
  <si>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</si>
  <si>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</si>
  <si>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</si>
  <si>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</si>
  <si>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</si>
  <si>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</si>
  <si>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</si>
  <si>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</si>
  <si>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</si>
  <si>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</si>
  <si>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</si>
  <si>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</si>
  <si>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</si>
  <si>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</si>
  <si>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</si>
  <si>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</si>
  <si>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</si>
  <si>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</si>
  <si>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</si>
  <si>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</si>
  <si>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</si>
  <si>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</si>
  <si>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</si>
  <si>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</si>
  <si>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</si>
  <si>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</si>
  <si>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</si>
  <si>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</si>
  <si>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</si>
  <si>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</si>
  <si>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</si>
  <si>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</si>
  <si>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</si>
  <si>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</si>
  <si>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</si>
  <si>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</si>
  <si>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</si>
  <si>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</si>
  <si>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</si>
  <si>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</si>
  <si>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</si>
  <si>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</si>
  <si>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</si>
  <si>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</si>
  <si>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</si>
  <si>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</si>
  <si>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</si>
  <si>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</si>
  <si>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</si>
  <si>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</si>
  <si>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</si>
  <si>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</si>
  <si>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</si>
  <si>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</si>
  <si>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</si>
  <si>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</si>
  <si>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</si>
  <si>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</si>
  <si>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</si>
  <si>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</si>
  <si>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</si>
  <si>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</si>
  <si>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</si>
  <si>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</si>
  <si>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</si>
  <si>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</si>
  <si>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</si>
  <si>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</si>
  <si>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</si>
  <si>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</si>
  <si>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</si>
  <si>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</si>
  <si>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</si>
  <si>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</si>
  <si>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</si>
  <si>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</si>
  <si>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</si>
  <si>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</si>
  <si>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</si>
  <si>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</si>
  <si>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</si>
  <si>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</si>
  <si>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</si>
  <si>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</si>
  <si>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</si>
  <si>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</si>
  <si>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</si>
  <si>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</si>
  <si>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</si>
  <si>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</si>
  <si>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</si>
  <si>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</si>
  <si>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</si>
  <si>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</si>
  <si>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</si>
  <si>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</si>
  <si>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</si>
  <si>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</si>
  <si>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</si>
  <si>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</si>
  <si>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</si>
  <si>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</si>
  <si>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</si>
  <si>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</si>
  <si>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</si>
  <si>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</si>
  <si>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</si>
  <si>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</si>
  <si>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</si>
  <si>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</si>
  <si>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</si>
  <si>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</si>
  <si>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</si>
  <si>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</si>
  <si>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</si>
  <si>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</si>
  <si>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</si>
  <si>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</si>
  <si>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</si>
  <si>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</si>
  <si>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</si>
  <si>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</si>
  <si>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</si>
  <si>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</si>
  <si>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</si>
  <si>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</si>
  <si>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</si>
  <si>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</si>
  <si>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</si>
  <si>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</si>
  <si>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</si>
  <si>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</si>
  <si>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</si>
  <si>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</si>
  <si>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</si>
  <si>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</si>
  <si>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</si>
  <si>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</si>
  <si>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</si>
  <si>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</si>
  <si>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</si>
  <si>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</si>
  <si>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</si>
  <si>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</si>
  <si>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</si>
  <si>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</si>
  <si>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</si>
  <si>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</si>
  <si>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</si>
  <si>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</si>
  <si>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</si>
  <si>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</si>
  <si>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</si>
  <si>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</si>
  <si>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</si>
  <si>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</si>
  <si>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</si>
  <si>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</si>
  <si>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</si>
  <si>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</si>
  <si>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</si>
  <si>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</si>
  <si>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</si>
  <si>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</si>
  <si>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</si>
  <si>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</si>
  <si>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</si>
  <si>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</si>
  <si>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</si>
  <si>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</si>
  <si>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</si>
  <si>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</si>
  <si>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</si>
  <si>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</si>
  <si>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</si>
  <si>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</si>
  <si>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</si>
  <si>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</si>
  <si>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</si>
  <si>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</si>
  <si>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</si>
  <si>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</si>
  <si>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</si>
  <si>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</si>
  <si>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</si>
  <si>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</si>
  <si>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</si>
  <si>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</si>
  <si>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</si>
  <si>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</si>
  <si>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</si>
  <si>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</si>
  <si>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</si>
  <si>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</si>
  <si>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</si>
  <si>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</si>
  <si>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</si>
  <si>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</si>
  <si>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</si>
  <si>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</si>
  <si>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</si>
  <si>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</si>
  <si>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</si>
  <si>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</si>
  <si>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</si>
  <si>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</si>
  <si>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</si>
  <si>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</si>
  <si>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</si>
  <si>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</si>
  <si>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</si>
  <si>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</si>
  <si>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</si>
  <si>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</si>
  <si>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</si>
  <si>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</si>
  <si>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</si>
  <si>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</si>
  <si>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</si>
  <si>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</si>
  <si>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</si>
  <si>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</si>
  <si>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</si>
  <si>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</si>
  <si>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</si>
  <si>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</si>
  <si>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</si>
  <si>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</si>
  <si>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</si>
  <si>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</si>
  <si>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</si>
  <si>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</si>
  <si>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</si>
  <si>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</si>
  <si>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</si>
  <si>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</si>
  <si>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</si>
  <si>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</si>
  <si>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</si>
  <si>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</si>
  <si>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</si>
  <si>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</si>
  <si>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</si>
  <si>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</si>
  <si>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</si>
  <si>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</si>
  <si>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</si>
  <si>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</si>
  <si>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</si>
  <si>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</si>
  <si>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</si>
  <si>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</si>
  <si>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</si>
  <si>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</si>
  <si>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</si>
  <si>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</si>
  <si>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</si>
  <si>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</si>
  <si>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</si>
  <si>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</si>
  <si>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</si>
  <si>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</si>
  <si>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</si>
  <si>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</si>
  <si>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</si>
  <si>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</si>
  <si>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</si>
  <si>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</si>
  <si>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</si>
  <si>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</si>
  <si>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</si>
  <si>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</si>
  <si>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</si>
  <si>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</si>
  <si>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</si>
  <si>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</si>
  <si>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</si>
  <si>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</si>
  <si>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</si>
  <si>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</si>
  <si>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</si>
  <si>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</si>
  <si>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</si>
  <si>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</si>
  <si>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</si>
  <si>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</si>
  <si>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</si>
  <si>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</si>
  <si>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</si>
  <si>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</si>
  <si>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</si>
  <si>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</si>
  <si>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</si>
  <si>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</si>
  <si>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</si>
  <si>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</si>
  <si>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</si>
  <si>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</si>
  <si>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</si>
  <si>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</si>
  <si>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</si>
  <si>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</si>
  <si>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</si>
  <si>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</si>
  <si>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</si>
  <si>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</si>
  <si>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</si>
  <si>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</si>
  <si>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</si>
  <si>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</si>
  <si>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</si>
  <si>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</si>
  <si>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</si>
  <si>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</si>
  <si>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</si>
  <si>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</si>
  <si>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</si>
  <si>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</si>
  <si>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</si>
  <si>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</si>
  <si>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</si>
  <si>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</si>
  <si>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</si>
  <si>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</si>
  <si>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</si>
  <si>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</si>
  <si>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</si>
  <si>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</si>
  <si>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</si>
  <si>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</si>
  <si>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</si>
  <si>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</si>
  <si>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</si>
  <si>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</si>
  <si>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</si>
  <si>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</si>
  <si>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</si>
  <si>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</si>
  <si>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</si>
  <si>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</si>
  <si>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</si>
  <si>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</si>
  <si>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</si>
  <si>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</si>
  <si>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</si>
  <si>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</si>
  <si>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</si>
  <si>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</si>
  <si>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</si>
  <si>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</si>
  <si>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</si>
  <si>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</si>
  <si>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</si>
  <si>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</si>
  <si>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</si>
  <si>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</si>
  <si>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</si>
  <si>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</si>
  <si>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</si>
  <si>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</si>
  <si>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</si>
  <si>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</si>
  <si>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</si>
  <si>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</si>
  <si>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</si>
  <si>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</si>
  <si>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</si>
  <si>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</si>
  <si>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</si>
  <si>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</si>
  <si>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</si>
  <si>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</si>
  <si>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</si>
  <si>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</si>
  <si>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</si>
  <si>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</si>
  <si>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</si>
  <si>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</si>
  <si>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</si>
  <si>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</si>
  <si>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</si>
  <si>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</si>
  <si>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</si>
  <si>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</si>
  <si>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</si>
  <si>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</si>
  <si>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</si>
  <si>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</si>
  <si>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</si>
  <si>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</si>
  <si>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</si>
  <si>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</si>
  <si>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</si>
  <si>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</si>
  <si>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</si>
  <si>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</si>
  <si>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</si>
  <si>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</si>
  <si>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</si>
  <si>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</si>
  <si>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</si>
  <si>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</si>
  <si>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</si>
  <si>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</si>
  <si>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</si>
  <si>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</si>
  <si>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</si>
  <si>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</si>
  <si>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</si>
  <si>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</si>
  <si>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</si>
  <si>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</si>
  <si>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</si>
  <si>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</si>
  <si>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</si>
  <si>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</si>
  <si>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</si>
  <si>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</si>
  <si>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</si>
  <si>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</si>
  <si>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</si>
  <si>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</si>
  <si>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</si>
  <si>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</si>
  <si>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</si>
  <si>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</si>
  <si>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</si>
  <si>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</si>
  <si>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</si>
  <si>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</si>
  <si>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</si>
  <si>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</si>
  <si>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</si>
  <si>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</si>
  <si>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</si>
  <si>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</si>
  <si>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</si>
  <si>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</si>
  <si>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</si>
  <si>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</si>
  <si>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</si>
  <si>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</si>
  <si>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</si>
  <si>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</si>
  <si>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</si>
  <si>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</si>
  <si>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</si>
  <si>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</si>
  <si>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</si>
  <si>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</si>
  <si>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</si>
  <si>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</si>
  <si>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</si>
  <si>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</si>
  <si>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</si>
  <si>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</si>
  <si>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</si>
  <si>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</si>
  <si>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</si>
  <si>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</si>
  <si>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</si>
  <si>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</si>
  <si>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</si>
  <si>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</si>
  <si>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</si>
  <si>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</si>
  <si>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</si>
  <si>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</si>
  <si>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</si>
  <si>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</si>
  <si>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</si>
  <si>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</si>
  <si>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</si>
  <si>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</si>
  <si>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</si>
  <si>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</si>
  <si>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</si>
  <si>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</si>
  <si>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</si>
  <si>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</si>
  <si>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</si>
  <si>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</si>
  <si>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</si>
  <si>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</si>
  <si>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</si>
  <si>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</si>
  <si>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</si>
  <si>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</si>
  <si>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</si>
  <si>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</si>
  <si>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</si>
  <si>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</si>
  <si>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</si>
  <si>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</si>
  <si>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</si>
  <si>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</si>
  <si>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</si>
  <si>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</si>
  <si>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</si>
  <si>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</si>
  <si>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</si>
  <si>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</si>
  <si>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</si>
  <si>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</si>
  <si>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</si>
  <si>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</si>
  <si>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</si>
  <si>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</si>
  <si>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</si>
  <si>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</si>
  <si>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</si>
  <si>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</si>
  <si>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</si>
  <si>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</si>
  <si>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</si>
  <si>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</si>
  <si>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</si>
  <si>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</si>
  <si>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</si>
  <si>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</si>
  <si>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</si>
  <si>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</si>
  <si>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</si>
  <si>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</si>
  <si>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</si>
  <si>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</si>
  <si>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</si>
  <si>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</si>
  <si>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</si>
  <si>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</si>
  <si>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</si>
  <si>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</si>
  <si>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</si>
  <si>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</si>
  <si>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</si>
  <si>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</si>
  <si>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</si>
  <si>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</si>
  <si>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</si>
  <si>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</si>
  <si>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</si>
  <si>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</si>
  <si>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</si>
  <si>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</si>
  <si>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</si>
  <si>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</si>
  <si>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</si>
  <si>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</si>
  <si>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</si>
  <si>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</si>
  <si>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</si>
  <si>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</si>
  <si>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</si>
  <si>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</si>
  <si>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</si>
  <si>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</si>
  <si>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</si>
  <si>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</si>
  <si>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</si>
  <si>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</si>
  <si>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</si>
  <si>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</si>
  <si>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</si>
  <si>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</si>
  <si>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</si>
  <si>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</si>
  <si>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</si>
  <si>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</si>
  <si>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</si>
  <si>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</si>
  <si>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</si>
  <si>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</si>
  <si>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</si>
  <si>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</si>
  <si>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</si>
  <si>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</si>
  <si>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</si>
  <si>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</si>
  <si>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</si>
  <si>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</si>
  <si>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</si>
  <si>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</si>
  <si>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</si>
  <si>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</si>
  <si>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</si>
  <si>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</si>
  <si>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</si>
  <si>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</si>
  <si>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</si>
  <si>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</si>
  <si>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</si>
  <si>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</si>
  <si>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</si>
  <si>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</si>
  <si>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</si>
  <si>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</si>
  <si>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</si>
  <si>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</si>
  <si>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</si>
  <si>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</si>
  <si>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</si>
  <si>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</si>
  <si>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</si>
  <si>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</si>
  <si>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</si>
  <si>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</si>
  <si>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</si>
  <si>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</si>
  <si>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</si>
  <si>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</si>
  <si>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</si>
  <si>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</si>
  <si>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</si>
  <si>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</si>
  <si>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</si>
  <si>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</si>
  <si>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</si>
  <si>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</si>
  <si>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</si>
  <si>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</si>
  <si>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</si>
  <si>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</si>
  <si>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</si>
  <si>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</si>
  <si>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</si>
  <si>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</si>
  <si>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</si>
  <si>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</si>
  <si>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</si>
  <si>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</si>
  <si>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</si>
  <si>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</si>
  <si>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</si>
  <si>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</si>
  <si>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</si>
  <si>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</si>
  <si>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</si>
  <si>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</si>
  <si>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</si>
  <si>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</si>
  <si>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</si>
  <si>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</si>
  <si>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</si>
  <si>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</si>
  <si>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</si>
  <si>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</si>
  <si>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</si>
  <si>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</si>
  <si>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</si>
  <si>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</si>
  <si>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</si>
  <si>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</si>
  <si>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</si>
  <si>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</si>
  <si>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</si>
  <si>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</si>
  <si>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</si>
  <si>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</si>
  <si>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</si>
  <si>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</si>
  <si>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</si>
  <si>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</si>
  <si>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</si>
  <si>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</si>
  <si>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</si>
  <si>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</si>
  <si>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</si>
  <si>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</si>
  <si>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</si>
  <si>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</si>
  <si>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</si>
  <si>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</si>
  <si>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</si>
  <si>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</si>
  <si>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</si>
  <si>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</si>
  <si>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</si>
  <si>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</si>
  <si>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</si>
  <si>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</si>
  <si>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</si>
  <si>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</si>
  <si>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</si>
  <si>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</si>
  <si>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</si>
  <si>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</si>
  <si>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</si>
  <si>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</si>
  <si>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</si>
  <si>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</si>
  <si>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</si>
  <si>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</si>
  <si>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</si>
  <si>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</si>
  <si>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</si>
  <si>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</si>
  <si>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</si>
  <si>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</si>
  <si>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</si>
  <si>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</si>
  <si>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</si>
  <si>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</si>
  <si>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</si>
  <si>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</si>
  <si>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</si>
  <si>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</si>
  <si>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</si>
  <si>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</si>
  <si>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</si>
  <si>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</si>
  <si>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</si>
  <si>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</si>
  <si>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</si>
  <si>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</si>
  <si>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</si>
  <si>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</si>
  <si>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</si>
  <si>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</si>
  <si>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</si>
  <si>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</si>
  <si>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</si>
  <si>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</si>
  <si>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</si>
  <si>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</si>
  <si>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</si>
  <si>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</si>
  <si>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</si>
  <si>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</si>
  <si>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</si>
  <si>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</si>
  <si>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</si>
  <si>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</si>
  <si>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</si>
  <si>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</si>
  <si>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</si>
  <si>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</si>
  <si>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</si>
  <si>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</si>
  <si>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</si>
  <si>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</si>
  <si>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</si>
  <si>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</si>
  <si>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</si>
  <si>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</si>
  <si>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</si>
  <si>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</si>
  <si>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</si>
  <si>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</si>
  <si>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</si>
  <si>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</si>
  <si>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</si>
  <si>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</si>
  <si>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</si>
  <si>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</si>
  <si>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</si>
  <si>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</si>
  <si>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</si>
  <si>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</si>
  <si>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</si>
  <si>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</si>
  <si>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</si>
  <si>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</si>
  <si>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</si>
  <si>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</si>
  <si>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</si>
  <si>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</si>
  <si>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</si>
  <si>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</si>
  <si>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</si>
  <si>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</si>
  <si>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</si>
  <si>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</si>
  <si>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</si>
  <si>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</si>
  <si>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</si>
  <si>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</si>
  <si>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</si>
  <si>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</si>
  <si>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</si>
  <si>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</si>
  <si>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</si>
  <si>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</si>
  <si>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</si>
  <si>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</si>
  <si>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</si>
  <si>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</si>
  <si>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</si>
  <si>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</si>
  <si>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</si>
  <si>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</si>
  <si>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</si>
  <si>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</si>
  <si>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</si>
  <si>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</si>
  <si>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</si>
  <si>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</si>
  <si>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</si>
  <si>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</si>
  <si>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</si>
  <si>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</si>
  <si>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</si>
  <si>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</si>
  <si>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</si>
  <si>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</si>
  <si>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</si>
  <si>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</si>
  <si>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</si>
  <si>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</si>
  <si>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</si>
  <si>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</si>
  <si>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</si>
  <si>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</si>
  <si>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</si>
  <si>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</si>
  <si>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</si>
  <si>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</si>
  <si>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</si>
  <si>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</si>
  <si>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</si>
  <si>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</si>
  <si>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</si>
  <si>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</si>
  <si>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</si>
  <si>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</si>
  <si>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</si>
  <si>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</si>
  <si>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</si>
  <si>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</si>
  <si>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</si>
  <si>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</si>
  <si>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</si>
  <si>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</si>
  <si>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</si>
  <si>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</si>
  <si>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</si>
  <si>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</si>
  <si>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</si>
  <si>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</si>
  <si>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</si>
  <si>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</si>
  <si>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</si>
  <si>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</si>
  <si>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</si>
  <si>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</si>
  <si>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</si>
  <si>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</si>
  <si>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</si>
  <si>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</si>
  <si>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</si>
  <si>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</si>
  <si>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</si>
  <si>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</si>
  <si>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</si>
  <si>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</si>
  <si>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</si>
  <si>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</si>
  <si>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</si>
  <si>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</si>
  <si>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</si>
  <si>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</si>
  <si>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</si>
  <si>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</si>
  <si>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</si>
  <si>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</si>
  <si>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</si>
  <si>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</si>
  <si>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</si>
  <si>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</si>
  <si>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</si>
  <si>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</si>
  <si>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</si>
  <si>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</si>
  <si>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</si>
  <si>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</si>
  <si>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</si>
  <si>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</si>
  <si>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</si>
  <si>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</si>
  <si>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</si>
  <si>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</si>
  <si>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</si>
  <si>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</si>
  <si>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</si>
  <si>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</si>
  <si>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</si>
  <si>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</si>
  <si>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</si>
  <si>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</si>
  <si>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</si>
  <si>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</si>
  <si>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</si>
  <si>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</si>
  <si>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</si>
  <si>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</si>
  <si>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</si>
  <si>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</si>
  <si>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</si>
  <si>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</si>
  <si>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</si>
  <si>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</si>
  <si>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</si>
  <si>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</si>
  <si>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</si>
  <si>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</si>
  <si>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</si>
  <si>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</si>
  <si>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</si>
  <si>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</si>
  <si>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</si>
  <si>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</si>
  <si>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</si>
  <si>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</si>
  <si>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</si>
  <si>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</si>
  <si>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</si>
  <si>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</si>
  <si>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</si>
  <si>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</si>
  <si>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</si>
  <si>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</si>
  <si>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</si>
  <si>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</si>
  <si>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</si>
  <si>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</si>
  <si>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</si>
  <si>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</si>
  <si>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</si>
  <si>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</si>
  <si>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</si>
  <si>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</si>
  <si>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</si>
  <si>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</si>
  <si>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</si>
  <si>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</si>
  <si>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</si>
  <si>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</si>
  <si>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</si>
  <si>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</si>
  <si>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</si>
  <si>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</si>
  <si>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</si>
  <si>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</si>
  <si>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</si>
  <si>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</si>
  <si>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</si>
  <si>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</si>
  <si>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</si>
  <si>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</si>
  <si>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</si>
  <si>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</si>
  <si>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</si>
  <si>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</si>
  <si>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</si>
  <si>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</si>
  <si>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</si>
  <si>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</si>
  <si>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</si>
  <si>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</si>
  <si>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</si>
  <si>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</si>
  <si>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</si>
  <si>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</si>
  <si>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</si>
  <si>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</si>
  <si>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</si>
  <si>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</si>
  <si>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</si>
  <si>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</si>
  <si>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</si>
  <si>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</si>
  <si>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</si>
  <si>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</si>
  <si>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</si>
  <si>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</si>
  <si>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</si>
  <si>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</si>
  <si>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</si>
  <si>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</si>
  <si>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</si>
  <si>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</si>
  <si>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</si>
  <si>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</si>
  <si>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</si>
  <si>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</si>
  <si>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</si>
  <si>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</si>
  <si>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</si>
  <si>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</si>
  <si>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</si>
  <si>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</si>
  <si>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</si>
  <si>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</si>
  <si>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</si>
  <si>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</si>
  <si>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</si>
  <si>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</si>
  <si>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</si>
  <si>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</si>
  <si>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</si>
  <si>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</si>
  <si>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</si>
  <si>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</si>
  <si>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</si>
  <si>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</si>
  <si>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</si>
  <si>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</si>
  <si>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</si>
  <si>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</si>
  <si>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</si>
  <si>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</si>
  <si>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</si>
  <si>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</si>
  <si>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</si>
  <si>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</si>
  <si>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</si>
  <si>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</si>
  <si>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</si>
  <si>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</si>
  <si>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</si>
  <si>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</si>
  <si>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</si>
  <si>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</si>
  <si>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</si>
  <si>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</si>
  <si>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</si>
  <si>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</si>
  <si>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</si>
  <si>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</si>
  <si>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</si>
  <si>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</si>
  <si>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</si>
  <si>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</si>
  <si>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</si>
  <si>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</si>
  <si>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</si>
  <si>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</si>
  <si>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</si>
  <si>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</si>
  <si>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</si>
  <si>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</si>
  <si>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</si>
  <si>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</si>
  <si>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</si>
  <si>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</si>
  <si>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</si>
  <si>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</si>
  <si>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</si>
  <si>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</si>
  <si>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</si>
  <si>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</si>
  <si>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</si>
  <si>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</si>
  <si>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</si>
  <si>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</si>
  <si>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</si>
  <si>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</si>
  <si>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</si>
  <si>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</si>
  <si>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</si>
  <si>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</si>
  <si>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</si>
  <si>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</si>
  <si>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</si>
  <si>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</si>
  <si>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</si>
  <si>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</si>
  <si>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</si>
  <si>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</si>
  <si>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</si>
  <si>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</si>
  <si>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</si>
  <si>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</si>
  <si>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</si>
  <si>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</si>
  <si>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</si>
  <si>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</si>
  <si>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</si>
  <si>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</si>
  <si>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</si>
  <si>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</si>
  <si>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</si>
  <si>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</si>
  <si>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</si>
  <si>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</si>
  <si>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</si>
  <si>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</si>
  <si>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</si>
  <si>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</si>
  <si>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</si>
  <si>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</si>
  <si>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</si>
  <si>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</si>
  <si>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</si>
  <si>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</si>
  <si>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</si>
  <si>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</si>
  <si>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</si>
  <si>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</si>
  <si>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</si>
  <si>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</si>
  <si>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</si>
  <si>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</si>
  <si>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</si>
  <si>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</si>
  <si>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</si>
  <si>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</si>
  <si>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</si>
  <si>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</si>
  <si>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</si>
  <si>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</si>
  <si>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</si>
  <si>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</si>
  <si>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</si>
  <si>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</si>
  <si>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</si>
  <si>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</si>
  <si>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</si>
  <si>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</si>
  <si>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</si>
  <si>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</si>
  <si>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</si>
  <si>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</si>
  <si>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</si>
  <si>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</si>
  <si>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</si>
  <si>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</si>
  <si>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</si>
  <si>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</si>
  <si>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</si>
  <si>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</si>
  <si>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</si>
  <si>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</si>
  <si>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</si>
  <si>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</si>
  <si>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</si>
  <si>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</si>
  <si>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</si>
  <si>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</si>
  <si>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</si>
  <si>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</si>
  <si>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</si>
  <si>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</si>
  <si>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</si>
  <si>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</si>
  <si>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</si>
  <si>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</si>
  <si>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</si>
  <si>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</si>
  <si>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</si>
  <si>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</si>
  <si>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</si>
  <si>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</si>
  <si>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</si>
  <si>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</si>
  <si>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</si>
  <si>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</si>
  <si>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</si>
  <si>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</si>
  <si>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</si>
  <si>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</si>
  <si>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</si>
  <si>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</si>
  <si>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</si>
  <si>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</si>
  <si>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</si>
  <si>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</si>
  <si>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</si>
  <si>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</si>
  <si>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</si>
  <si>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</si>
  <si>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</si>
  <si>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</si>
  <si>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</si>
  <si>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</si>
  <si>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</si>
  <si>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</si>
  <si>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</si>
  <si>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</si>
  <si>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</si>
  <si>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</si>
  <si>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</si>
  <si>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</si>
  <si>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</si>
  <si>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</si>
  <si>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</si>
  <si>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</si>
  <si>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</si>
  <si>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</si>
  <si>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</si>
  <si>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</si>
  <si>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</si>
  <si>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</si>
  <si>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</si>
  <si>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</si>
  <si>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</si>
  <si>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</si>
  <si>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</si>
  <si>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</si>
  <si>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</si>
  <si>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</si>
  <si>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</si>
  <si>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</si>
  <si>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</si>
  <si>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</si>
  <si>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</si>
  <si>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</si>
  <si>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</si>
  <si>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</si>
  <si>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</si>
  <si>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</si>
  <si>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</si>
  <si>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</si>
  <si>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</si>
  <si>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</si>
  <si>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</si>
  <si>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</si>
  <si>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</si>
  <si>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</si>
  <si>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</si>
  <si>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</si>
  <si>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</si>
  <si>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</si>
  <si>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</si>
  <si>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</si>
  <si>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</si>
  <si>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</si>
  <si>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</si>
  <si>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</si>
  <si>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</si>
  <si>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</si>
  <si>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</si>
  <si>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</si>
  <si>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</si>
  <si>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</si>
  <si>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</si>
  <si>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</si>
  <si>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</si>
  <si>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</si>
  <si>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</si>
  <si>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</si>
  <si>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</si>
  <si>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</si>
  <si>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</si>
  <si>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</si>
  <si>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</si>
  <si>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</si>
  <si>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</si>
  <si>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</si>
  <si>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</si>
  <si>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</si>
  <si>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</si>
  <si>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</si>
  <si>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</si>
  <si>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</si>
  <si>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</si>
  <si>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</si>
  <si>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</si>
  <si>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</si>
  <si>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</si>
  <si>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</si>
  <si>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</si>
  <si>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</si>
  <si>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</si>
  <si>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</si>
  <si>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</si>
  <si>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</si>
  <si>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</si>
  <si>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</si>
  <si>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</si>
  <si>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</si>
  <si>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</si>
  <si>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</si>
  <si>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</si>
  <si>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</si>
  <si>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</si>
  <si>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</si>
  <si>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</si>
  <si>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</si>
  <si>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</si>
  <si>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</si>
  <si>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</si>
  <si>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</si>
  <si>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</si>
  <si>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</si>
  <si>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</si>
  <si>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</si>
  <si>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</si>
  <si>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</si>
  <si>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</si>
  <si>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</si>
  <si>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</si>
  <si>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</si>
  <si>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</si>
  <si>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</si>
  <si>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</si>
  <si>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</si>
  <si>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</si>
  <si>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</si>
  <si>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</si>
  <si>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</si>
  <si>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</si>
  <si>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</si>
  <si>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</si>
  <si>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</si>
  <si>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</si>
  <si>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</si>
  <si>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</si>
  <si>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</si>
  <si>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</si>
  <si>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</si>
  <si>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</si>
  <si>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</si>
  <si>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</si>
  <si>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</si>
  <si>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</si>
  <si>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</si>
  <si>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</si>
  <si>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</si>
  <si>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</si>
  <si>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</si>
  <si>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</si>
  <si>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</si>
  <si>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</si>
  <si>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</si>
  <si>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</si>
  <si>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</si>
  <si>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</si>
  <si>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</si>
  <si>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</si>
  <si>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</si>
  <si>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</si>
  <si>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</si>
  <si>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</si>
  <si>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</si>
  <si>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</si>
  <si>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</si>
  <si>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</si>
  <si>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</si>
  <si>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</si>
  <si>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</si>
  <si>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</si>
  <si>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</si>
  <si>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</si>
  <si>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</si>
  <si>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</si>
  <si>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</si>
  <si>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</si>
  <si>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</si>
  <si>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</si>
  <si>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</si>
  <si>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</si>
  <si>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</si>
  <si>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</si>
  <si>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</si>
  <si>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</si>
  <si>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</si>
  <si>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</si>
  <si>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</si>
  <si>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</si>
  <si>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</si>
  <si>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</si>
  <si>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</si>
  <si>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</si>
  <si>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</si>
  <si>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</si>
  <si>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</si>
  <si>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</si>
  <si>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</si>
  <si>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</si>
  <si>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</si>
  <si>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</si>
  <si>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</si>
  <si>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</si>
  <si>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</si>
  <si>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</si>
  <si>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</si>
  <si>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</si>
  <si>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</si>
  <si>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</si>
  <si>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</si>
  <si>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</si>
  <si>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</si>
  <si>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</si>
  <si>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</si>
  <si>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</si>
  <si>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</si>
  <si>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</si>
  <si>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</si>
  <si>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</si>
  <si>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</si>
  <si>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</si>
  <si>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</si>
  <si>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</si>
  <si>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</si>
  <si>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</si>
  <si>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</si>
  <si>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</si>
  <si>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</si>
  <si>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</si>
  <si>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</si>
  <si>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</si>
  <si>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</si>
  <si>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</si>
  <si>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</si>
  <si>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</si>
  <si>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</si>
  <si>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</si>
  <si>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</si>
  <si>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</si>
  <si>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</si>
  <si>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</si>
  <si>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</si>
  <si>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</si>
  <si>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</si>
  <si>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</si>
  <si>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</si>
  <si>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</si>
  <si>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</si>
  <si>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</si>
  <si>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</si>
  <si>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</si>
  <si>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</si>
  <si>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</si>
  <si>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</si>
  <si>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</si>
  <si>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</si>
  <si>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</si>
  <si>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</si>
  <si>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</si>
  <si>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</si>
  <si>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</si>
  <si>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</si>
  <si>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</si>
  <si>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</si>
  <si>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</si>
  <si>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</si>
  <si>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</si>
  <si>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</si>
  <si>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</si>
  <si>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</si>
  <si>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</si>
  <si>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</si>
  <si>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</si>
  <si>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</si>
  <si>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</si>
  <si>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</si>
  <si>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</si>
  <si>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</si>
  <si>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</si>
  <si>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</si>
  <si>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</si>
  <si>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</si>
  <si>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</si>
  <si>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</si>
  <si>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</si>
  <si>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</si>
  <si>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</si>
  <si>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</si>
  <si>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</si>
  <si>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</si>
  <si>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</si>
  <si>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</si>
  <si>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</si>
  <si>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</si>
  <si>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</si>
  <si>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</si>
  <si>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</si>
  <si>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</si>
  <si>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</si>
  <si>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</si>
  <si>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</si>
  <si>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</si>
  <si>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</si>
  <si>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</si>
  <si>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</si>
  <si>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</si>
  <si>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</si>
  <si>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</si>
  <si>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</si>
  <si>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</si>
  <si>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</si>
  <si>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</si>
  <si>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</si>
  <si>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</si>
  <si>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</si>
  <si>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</si>
  <si>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</si>
  <si>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</si>
  <si>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</si>
  <si>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</si>
  <si>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</si>
  <si>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</si>
  <si>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</si>
  <si>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</si>
  <si>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</si>
  <si>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</si>
  <si>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</si>
  <si>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</si>
  <si>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</si>
  <si>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</si>
  <si>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</si>
  <si>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</si>
  <si>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</si>
  <si>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</si>
  <si>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</si>
  <si>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</si>
  <si>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</si>
  <si>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</si>
  <si>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</si>
  <si>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</si>
  <si>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</si>
  <si>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</si>
  <si>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</si>
  <si>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</si>
  <si>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</si>
  <si>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</si>
  <si>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</si>
  <si>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</si>
  <si>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</si>
  <si>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</si>
  <si>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</si>
  <si>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</si>
  <si>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</si>
  <si>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</si>
  <si>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</si>
  <si>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</si>
  <si>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</si>
  <si>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</si>
  <si>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</si>
  <si>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</si>
  <si>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</si>
  <si>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</si>
  <si>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</si>
  <si>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</si>
  <si>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</si>
  <si>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</si>
  <si>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</si>
  <si>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</si>
  <si>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</si>
  <si>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</si>
  <si>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</si>
  <si>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</si>
  <si>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</si>
  <si>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</si>
  <si>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</si>
  <si>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</si>
  <si>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</si>
  <si>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</si>
  <si>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</si>
  <si>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</si>
  <si>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</si>
  <si>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</si>
  <si>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</si>
  <si>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</si>
  <si>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</si>
  <si>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</si>
  <si>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</si>
  <si>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</si>
  <si>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</si>
  <si>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</si>
  <si>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</si>
  <si>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</si>
  <si>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</si>
  <si>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</si>
  <si>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</si>
  <si>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</si>
  <si>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</si>
  <si>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</si>
  <si>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</si>
  <si>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</si>
  <si>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</si>
  <si>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</si>
  <si>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</si>
  <si>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</si>
  <si>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</si>
  <si>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</si>
  <si>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</si>
  <si>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</si>
  <si>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</si>
  <si>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</si>
  <si>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</si>
  <si>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</si>
  <si>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</si>
  <si>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</si>
  <si>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</si>
  <si>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</si>
  <si>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</si>
  <si>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</si>
  <si>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</si>
  <si>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</si>
  <si>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</si>
  <si>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</si>
  <si>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</si>
  <si>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</si>
  <si>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</si>
  <si>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</si>
  <si>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</si>
  <si>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</si>
  <si>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</si>
  <si>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</si>
  <si>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</si>
  <si>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</si>
  <si>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</si>
  <si>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</si>
  <si>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</si>
  <si>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</si>
  <si>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</si>
  <si>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</si>
  <si>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</si>
  <si>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</si>
  <si>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</si>
  <si>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</si>
  <si>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</si>
  <si>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</si>
  <si>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</si>
  <si>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</si>
  <si>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</si>
  <si>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</si>
  <si>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</si>
  <si>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</si>
  <si>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</si>
  <si>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</si>
  <si>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</si>
  <si>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</si>
  <si>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</si>
  <si>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</si>
  <si>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</si>
  <si>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</si>
  <si>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</si>
  <si>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</si>
  <si>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</si>
  <si>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</si>
  <si>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</si>
  <si>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</si>
  <si>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</si>
  <si>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</si>
  <si>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</si>
  <si>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</si>
  <si>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</si>
  <si>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</si>
  <si>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</si>
  <si>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</si>
  <si>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</si>
  <si>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</si>
  <si>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</si>
  <si>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</si>
  <si>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</si>
  <si>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</si>
  <si>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</si>
  <si>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</si>
  <si>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</si>
  <si>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</si>
  <si>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</si>
  <si>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</si>
  <si>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</si>
  <si>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</si>
  <si>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</si>
  <si>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</si>
  <si>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</si>
  <si>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</si>
  <si>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</si>
  <si>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</si>
  <si>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</si>
  <si>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</si>
  <si>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</si>
  <si>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</si>
  <si>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</si>
  <si>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</si>
  <si>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</si>
  <si>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</si>
  <si>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</si>
  <si>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</si>
  <si>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</si>
  <si>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</si>
  <si>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</si>
  <si>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</si>
  <si>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</si>
  <si>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</si>
  <si>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</si>
  <si>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</si>
  <si>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</si>
  <si>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</si>
  <si>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</si>
  <si>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</si>
  <si>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</si>
  <si>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</si>
  <si>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</si>
  <si>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</si>
  <si>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</si>
  <si>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</si>
  <si>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</si>
  <si>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</si>
  <si>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</si>
  <si>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</si>
  <si>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</si>
  <si>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</si>
  <si>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</si>
  <si>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</si>
  <si>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</si>
  <si>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</si>
  <si>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</si>
  <si>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</si>
  <si>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</si>
  <si>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</si>
  <si>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</si>
  <si>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</si>
  <si>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</si>
  <si>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</si>
  <si>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</si>
  <si>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</si>
  <si>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</si>
  <si>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</si>
  <si>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</si>
  <si>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</si>
  <si>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</si>
  <si>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</si>
  <si>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</si>
  <si>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</si>
  <si>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</si>
  <si>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</si>
  <si>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</si>
  <si>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</si>
  <si>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</si>
  <si>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</si>
  <si>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</si>
  <si>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</si>
  <si>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</si>
  <si>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</si>
  <si>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</si>
  <si>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</si>
  <si>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</si>
  <si>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</si>
  <si>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</si>
  <si>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</si>
  <si>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</si>
  <si>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</si>
  <si>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</si>
  <si>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</si>
  <si>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</si>
  <si>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</si>
  <si>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</si>
  <si>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</si>
  <si>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</si>
  <si>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</si>
  <si>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</si>
  <si>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</si>
  <si>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</si>
  <si>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</si>
  <si>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</si>
  <si>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</si>
  <si>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</si>
  <si>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</si>
  <si>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</si>
  <si>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</si>
  <si>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</si>
  <si>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</si>
  <si>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</si>
  <si>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</si>
  <si>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</si>
  <si>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</si>
  <si>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</si>
  <si>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</si>
  <si>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</si>
  <si>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</si>
  <si>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</si>
  <si>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</si>
  <si>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</si>
  <si>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</si>
  <si>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</si>
  <si>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</si>
  <si>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</si>
  <si>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</si>
  <si>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</si>
  <si>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</si>
  <si>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</si>
  <si>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</si>
  <si>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</si>
  <si>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</si>
  <si>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</si>
  <si>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</si>
  <si>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</si>
  <si>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</si>
  <si>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</si>
  <si>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</si>
  <si>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</si>
  <si>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</si>
  <si>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</si>
  <si>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</si>
  <si>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</si>
  <si>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</si>
  <si>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</si>
  <si>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</si>
  <si>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</si>
  <si>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</si>
  <si>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</si>
  <si>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</si>
  <si>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</si>
  <si>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</si>
  <si>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</si>
  <si>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</si>
  <si>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</si>
  <si>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</si>
  <si>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</si>
  <si>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</si>
  <si>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</si>
  <si>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</si>
  <si>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</si>
  <si>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</si>
  <si>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</si>
  <si>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</si>
  <si>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</si>
  <si>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</si>
  <si>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</si>
  <si>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</si>
  <si>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</si>
  <si>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</si>
  <si>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</si>
  <si>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</si>
  <si>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</si>
  <si>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</si>
  <si>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</si>
  <si>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</si>
  <si>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</si>
  <si>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</si>
  <si>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</si>
  <si>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</si>
  <si>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</si>
  <si>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</si>
  <si>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</si>
  <si>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</si>
  <si>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</si>
  <si>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</si>
  <si>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</si>
  <si>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</si>
  <si>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</si>
  <si>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</si>
  <si>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</si>
  <si>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</si>
  <si>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</si>
  <si>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</si>
  <si>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</si>
  <si>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</si>
  <si>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</si>
  <si>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</si>
  <si>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</si>
  <si>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</si>
  <si>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</si>
  <si>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</si>
  <si>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</si>
  <si>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</si>
  <si>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</si>
  <si>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</si>
  <si>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</si>
  <si>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</si>
  <si>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</si>
  <si>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</si>
  <si>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</si>
  <si>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</si>
  <si>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</si>
  <si>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</si>
  <si>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</si>
  <si>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</si>
  <si>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</si>
  <si>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</si>
  <si>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</si>
  <si>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</si>
  <si>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</si>
  <si>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</si>
  <si>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</si>
  <si>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</si>
  <si>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</si>
  <si>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</si>
  <si>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</si>
  <si>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</si>
  <si>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</si>
  <si>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</si>
  <si>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</si>
  <si>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</si>
  <si>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</si>
  <si>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</si>
  <si>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</si>
  <si>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</si>
  <si>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</si>
  <si>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</si>
  <si>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</si>
  <si>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</si>
  <si>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</si>
  <si>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</si>
  <si>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</si>
  <si>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</si>
  <si>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</si>
  <si>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</si>
  <si>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</si>
  <si>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</si>
  <si>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</si>
  <si>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</si>
  <si>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</si>
  <si>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</si>
  <si>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</si>
  <si>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</si>
  <si>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</si>
  <si>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</si>
  <si>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</si>
  <si>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</si>
  <si>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</si>
  <si>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</si>
  <si>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</si>
  <si>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</si>
  <si>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</si>
  <si>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</si>
  <si>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</si>
  <si>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</si>
  <si>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</si>
  <si>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</si>
  <si>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</si>
  <si>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</si>
  <si>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</si>
  <si>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</si>
  <si>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</si>
  <si>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</si>
  <si>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</si>
  <si>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</si>
  <si>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</si>
  <si>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</si>
  <si>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</si>
  <si>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</si>
  <si>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</si>
  <si>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</si>
  <si>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</si>
  <si>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</si>
  <si>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</si>
  <si>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</si>
  <si>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</si>
  <si>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</si>
  <si>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</si>
  <si>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</si>
  <si>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</si>
  <si>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</si>
  <si>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</si>
  <si>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</si>
  <si>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</si>
  <si>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</si>
  <si>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</si>
  <si>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</si>
  <si>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</si>
  <si>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</si>
  <si>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</si>
  <si>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</si>
  <si>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</si>
  <si>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</si>
  <si>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</si>
  <si>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</si>
  <si>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</si>
  <si>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</si>
  <si>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</si>
  <si>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</si>
  <si>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</si>
  <si>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</si>
  <si>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</si>
  <si>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</si>
  <si>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</si>
  <si>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</si>
  <si>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</si>
  <si>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</si>
  <si>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</si>
  <si>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</si>
  <si>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</si>
  <si>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</si>
  <si>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</si>
  <si>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</si>
  <si>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</si>
  <si>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</si>
  <si>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</si>
  <si>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</si>
  <si>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</si>
  <si>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</si>
  <si>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</si>
  <si>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</si>
  <si>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</si>
  <si>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</si>
  <si>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</si>
  <si>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</si>
  <si>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</si>
  <si>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</si>
  <si>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</si>
  <si>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</si>
  <si>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</si>
  <si>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</si>
  <si>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</si>
  <si>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</si>
  <si>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</si>
  <si>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</si>
  <si>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</si>
  <si>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</si>
  <si>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</si>
  <si>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</si>
  <si>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</si>
  <si>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</si>
  <si>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</si>
  <si>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</si>
  <si>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</si>
  <si>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</si>
  <si>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</si>
  <si>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</si>
  <si>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</si>
  <si>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</si>
  <si>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</si>
  <si>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</si>
  <si>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</si>
  <si>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</si>
  <si>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</si>
  <si>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</si>
  <si>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</si>
  <si>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</si>
  <si>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</si>
  <si>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</si>
  <si>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</si>
  <si>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</si>
  <si>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</si>
  <si>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</si>
  <si>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</si>
  <si>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</si>
  <si>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</si>
  <si>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</si>
  <si>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</si>
  <si>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</si>
  <si>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</si>
  <si>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</si>
  <si>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</si>
  <si>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</si>
  <si>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</si>
  <si>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</si>
  <si>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</si>
  <si>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</si>
  <si>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</si>
  <si>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</si>
  <si>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</si>
  <si>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</si>
  <si>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</si>
  <si>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</si>
  <si>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</si>
  <si>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</si>
  <si>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</si>
  <si>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</si>
  <si>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</si>
  <si>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</si>
  <si>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</si>
  <si>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</si>
  <si>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</si>
  <si>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</si>
  <si>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</si>
  <si>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</si>
  <si>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</si>
  <si>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</si>
  <si>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</si>
  <si>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</si>
  <si>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</si>
  <si>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</si>
  <si>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</si>
  <si>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</si>
  <si>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</si>
  <si>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</si>
  <si>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</si>
  <si>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</si>
  <si>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</si>
  <si>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</si>
  <si>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</si>
  <si>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</si>
  <si>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</si>
  <si>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</si>
  <si>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</si>
  <si>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</si>
  <si>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</si>
  <si>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</si>
  <si>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</si>
  <si>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</si>
  <si>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</si>
  <si>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</si>
  <si>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</si>
  <si>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</si>
  <si>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</si>
  <si>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</si>
  <si>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</si>
  <si>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</si>
  <si>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</si>
  <si>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</si>
  <si>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</si>
  <si>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</si>
  <si>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</si>
  <si>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</si>
  <si>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</si>
  <si>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</si>
  <si>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</si>
  <si>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</si>
  <si>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</si>
  <si>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</si>
  <si>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</si>
  <si>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</si>
  <si>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</si>
  <si>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</si>
  <si>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</si>
  <si>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</si>
  <si>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</si>
  <si>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</si>
  <si>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</si>
  <si>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</si>
  <si>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</si>
  <si>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</si>
  <si>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</si>
  <si>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</si>
  <si>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</si>
  <si>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</si>
  <si>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</si>
  <si>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</si>
  <si>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</si>
  <si>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</si>
  <si>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</si>
  <si>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</si>
  <si>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</si>
  <si>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</si>
  <si>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</si>
  <si>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</si>
  <si>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</si>
  <si>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</si>
  <si>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</si>
  <si>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</si>
  <si>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</si>
  <si>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</si>
  <si>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</si>
  <si>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</si>
  <si>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</si>
  <si>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</si>
  <si>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</si>
  <si>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</si>
  <si>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</si>
  <si>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</si>
  <si>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</si>
  <si>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</si>
  <si>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</si>
  <si>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</si>
  <si>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</si>
  <si>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</si>
  <si>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</si>
  <si>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</si>
  <si>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</si>
  <si>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</si>
  <si>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</si>
  <si>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</si>
  <si>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</si>
  <si>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</si>
  <si>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</si>
  <si>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</si>
  <si>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</si>
  <si>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</si>
  <si>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</si>
  <si>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</si>
  <si>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</si>
  <si>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</si>
  <si>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</si>
  <si>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</si>
  <si>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</si>
  <si>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</si>
  <si>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</si>
  <si>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</si>
  <si>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</si>
  <si>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</si>
  <si>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</si>
  <si>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</si>
  <si>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</si>
  <si>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</si>
  <si>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</si>
  <si>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</si>
  <si>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</si>
  <si>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</si>
  <si>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</si>
  <si>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</si>
  <si>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</si>
  <si>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</si>
  <si>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</si>
  <si>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</si>
  <si>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</si>
  <si>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</si>
  <si>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</si>
  <si>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</si>
  <si>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</si>
  <si>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</si>
  <si>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</si>
  <si>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</si>
  <si>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</si>
  <si>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</si>
  <si>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</si>
  <si>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</si>
  <si>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</si>
  <si>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</si>
  <si>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</si>
  <si>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</si>
  <si>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</si>
  <si>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</si>
  <si>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</si>
  <si>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</si>
  <si>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</si>
  <si>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</si>
  <si>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</si>
  <si>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</si>
  <si>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</si>
  <si>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</si>
  <si>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</si>
  <si>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</si>
  <si>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</si>
  <si>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</si>
  <si>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</si>
  <si>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</si>
  <si>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</si>
  <si>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</si>
  <si>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</si>
  <si>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</si>
  <si>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</si>
  <si>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</si>
  <si>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</si>
  <si>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</si>
  <si>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</si>
  <si>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</si>
  <si>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</si>
  <si>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</si>
  <si>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</si>
  <si>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</si>
  <si>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</si>
  <si>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</si>
  <si>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</si>
  <si>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</si>
  <si>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</si>
  <si>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</si>
  <si>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</si>
  <si>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</si>
  <si>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</si>
  <si>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</si>
  <si>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</si>
  <si>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</si>
  <si>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</si>
  <si>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</si>
  <si>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</si>
  <si>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</si>
  <si>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</si>
  <si>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</si>
  <si>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</si>
  <si>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</si>
  <si>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</si>
  <si>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</si>
  <si>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</si>
  <si>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</si>
  <si>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</si>
  <si>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</si>
  <si>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</si>
  <si>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</si>
  <si>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</si>
  <si>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</si>
  <si>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</si>
  <si>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</si>
  <si>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</si>
  <si>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</si>
  <si>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</si>
  <si>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</si>
  <si>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</si>
  <si>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</si>
  <si>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</si>
  <si>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</si>
  <si>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</si>
  <si>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</si>
  <si>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</si>
  <si>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</si>
  <si>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</si>
  <si>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</si>
  <si>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</si>
  <si>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</si>
  <si>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</si>
  <si>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</si>
  <si>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</si>
  <si>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</si>
  <si>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</si>
  <si>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</si>
  <si>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</si>
  <si>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</si>
  <si>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</si>
  <si>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</si>
  <si>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</si>
  <si>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</si>
  <si>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</si>
  <si>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</si>
  <si>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</si>
  <si>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</si>
  <si>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</si>
  <si>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</si>
  <si>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</si>
  <si>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</si>
  <si>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</si>
  <si>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</si>
  <si>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</si>
  <si>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</si>
  <si>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</si>
  <si>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</si>
  <si>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</si>
  <si>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</si>
  <si>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</si>
  <si>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</si>
  <si>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</si>
  <si>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</si>
  <si>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</si>
  <si>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</si>
  <si>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</si>
  <si>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</si>
  <si>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</si>
  <si>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</si>
  <si>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</si>
  <si>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</si>
  <si>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</si>
  <si>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</si>
  <si>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</si>
  <si>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</si>
  <si>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</si>
  <si>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</si>
  <si>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</si>
  <si>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</si>
  <si>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</si>
  <si>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</si>
  <si>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</si>
  <si>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</si>
  <si>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</si>
  <si>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</si>
  <si>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</si>
  <si>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</si>
  <si>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</si>
  <si>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</si>
  <si>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</si>
  <si>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</si>
  <si>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</si>
  <si>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</si>
  <si>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</si>
  <si>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</si>
  <si>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</si>
  <si>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</si>
  <si>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</si>
  <si>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</si>
  <si>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</si>
  <si>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</si>
  <si>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</si>
  <si>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</si>
  <si>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</si>
  <si>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</si>
  <si>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</si>
  <si>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</si>
  <si>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</si>
  <si>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</si>
  <si>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</si>
  <si>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</si>
  <si>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</si>
  <si>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</si>
  <si>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</si>
  <si>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</si>
  <si>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</si>
  <si>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</si>
  <si>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</si>
  <si>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</si>
  <si>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</si>
  <si>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</si>
  <si>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</si>
  <si>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</si>
  <si>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</si>
  <si>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</si>
  <si>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</si>
  <si>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</si>
  <si>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</si>
  <si>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</si>
  <si>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</si>
  <si>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</si>
  <si>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</si>
  <si>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</si>
  <si>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</si>
  <si>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</si>
  <si>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</si>
  <si>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</si>
  <si>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</si>
  <si>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</si>
  <si>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</si>
  <si>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</si>
  <si>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</si>
  <si>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</si>
  <si>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</si>
  <si>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</si>
  <si>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</si>
  <si>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</si>
  <si>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</si>
  <si>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</si>
  <si>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</si>
  <si>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</si>
  <si>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</si>
  <si>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</si>
  <si>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</si>
  <si>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</si>
  <si>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</si>
  <si>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</si>
  <si>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</si>
  <si>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</si>
  <si>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</si>
  <si>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</si>
  <si>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</si>
  <si>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</si>
  <si>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</si>
  <si>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</si>
  <si>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</si>
  <si>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</si>
  <si>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</si>
  <si>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</si>
  <si>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</si>
  <si>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</si>
  <si>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</si>
  <si>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</si>
  <si>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</si>
  <si>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</si>
  <si>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</si>
  <si>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</si>
  <si>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</si>
  <si>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</si>
  <si>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</si>
  <si>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</si>
  <si>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</si>
  <si>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</si>
  <si>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</si>
  <si>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</si>
  <si>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</si>
  <si>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</si>
  <si>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</si>
  <si>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</si>
  <si>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</si>
  <si>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</si>
  <si>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</si>
  <si>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</si>
  <si>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</si>
  <si>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</si>
  <si>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</si>
  <si>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</si>
  <si>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</si>
  <si>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</si>
  <si>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</si>
  <si>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</si>
  <si>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</si>
  <si>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</si>
  <si>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</si>
  <si>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</si>
  <si>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</si>
  <si>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</si>
  <si>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</si>
  <si>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</si>
  <si>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</si>
  <si>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</si>
  <si>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</si>
  <si>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</si>
  <si>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</si>
  <si>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</si>
  <si>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</si>
  <si>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</si>
  <si>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</si>
  <si>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</si>
  <si>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</si>
  <si>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</si>
  <si>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</si>
  <si>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</si>
  <si>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</si>
  <si>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</si>
  <si>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</si>
  <si>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</si>
  <si>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</si>
  <si>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</si>
  <si>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</si>
  <si>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</si>
  <si>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</si>
  <si>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</si>
  <si>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</si>
  <si>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</si>
  <si>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</si>
  <si>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</si>
  <si>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</si>
  <si>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</si>
  <si>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</si>
  <si>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</si>
  <si>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</si>
  <si>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</si>
  <si>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</si>
  <si>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</si>
  <si>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</si>
  <si>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</si>
  <si>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</si>
  <si>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</si>
  <si>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</si>
  <si>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</si>
  <si>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</si>
  <si>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</si>
  <si>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</si>
  <si>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</si>
  <si>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</si>
  <si>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</si>
  <si>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</si>
  <si>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</si>
  <si>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</si>
  <si>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</si>
  <si>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</si>
  <si>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</si>
  <si>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</si>
  <si>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</si>
  <si>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</si>
  <si>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</si>
  <si>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</si>
  <si>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</si>
  <si>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</si>
  <si>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</si>
  <si>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</si>
  <si>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</si>
  <si>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</si>
  <si>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</si>
  <si>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</si>
  <si>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</si>
  <si>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</si>
  <si>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</si>
  <si>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</si>
  <si>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</si>
  <si>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</si>
  <si>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</si>
  <si>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</si>
  <si>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</si>
  <si>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</si>
  <si>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</si>
  <si>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</si>
  <si>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</si>
  <si>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</si>
  <si>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</si>
  <si>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</si>
  <si>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</si>
  <si>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</si>
  <si>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</si>
  <si>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</si>
  <si>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</si>
  <si>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</si>
  <si>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</si>
  <si>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</si>
  <si>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</si>
  <si>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</si>
  <si>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</si>
  <si>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</si>
  <si>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</si>
  <si>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</si>
  <si>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</si>
  <si>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</si>
  <si>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</si>
  <si>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</si>
  <si>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</si>
  <si>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</si>
  <si>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</si>
  <si>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</si>
  <si>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</si>
  <si>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</si>
  <si>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</si>
  <si>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</si>
  <si>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</si>
  <si>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</si>
  <si>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</si>
  <si>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</si>
  <si>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</si>
  <si>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</si>
  <si>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</si>
  <si>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</si>
  <si>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</si>
  <si>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</si>
  <si>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</si>
  <si>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</si>
  <si>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</si>
  <si>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</si>
  <si>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</si>
  <si>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</si>
  <si>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</si>
  <si>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</si>
  <si>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</si>
  <si>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</si>
  <si>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</si>
  <si>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</si>
  <si>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</si>
  <si>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</si>
  <si>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</si>
  <si>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</si>
  <si>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</si>
  <si>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</si>
  <si>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</si>
  <si>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</si>
  <si>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</si>
  <si>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</si>
  <si>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</si>
  <si>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</si>
  <si>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</si>
  <si>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</si>
  <si>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</si>
  <si>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</si>
  <si>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</si>
  <si>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</si>
  <si>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</si>
  <si>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</si>
  <si>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</si>
  <si>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</si>
  <si>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</si>
  <si>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</si>
  <si>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</si>
  <si>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</si>
  <si>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</si>
  <si>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</si>
  <si>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</si>
  <si>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</si>
  <si>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</si>
  <si>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</si>
  <si>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</si>
  <si>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</si>
  <si>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</si>
  <si>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</si>
  <si>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</si>
  <si>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</si>
  <si>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</si>
  <si>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</si>
  <si>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</si>
  <si>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</si>
  <si>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</si>
  <si>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</si>
  <si>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</si>
  <si>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</si>
  <si>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</si>
  <si>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</si>
  <si>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</si>
  <si>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</si>
  <si>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</si>
  <si>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</si>
  <si>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</si>
  <si>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</si>
  <si>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</si>
  <si>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</si>
  <si>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</si>
  <si>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</si>
  <si>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</si>
  <si>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</si>
  <si>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</si>
  <si>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</si>
  <si>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</si>
  <si>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</si>
  <si>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</si>
  <si>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</si>
  <si>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</si>
  <si>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</si>
  <si>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</si>
  <si>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</si>
  <si>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</si>
  <si>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</si>
  <si>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</si>
  <si>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</si>
  <si>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</si>
  <si>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</si>
  <si>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</si>
  <si>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</si>
  <si>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</si>
  <si>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</si>
  <si>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</si>
  <si>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</si>
  <si>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</si>
  <si>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</si>
  <si>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</si>
  <si>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</si>
  <si>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</si>
  <si>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</si>
  <si>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</si>
  <si>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</si>
  <si>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</si>
  <si>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</si>
  <si>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</si>
  <si>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</si>
  <si>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</si>
  <si>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</si>
  <si>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</si>
  <si>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</si>
  <si>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</si>
  <si>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</si>
  <si>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</si>
  <si>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</si>
  <si>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</si>
  <si>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</si>
  <si>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</si>
  <si>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</si>
  <si>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</si>
  <si>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</si>
  <si>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</si>
  <si>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</si>
  <si>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</si>
  <si>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</si>
  <si>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</si>
  <si>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</si>
  <si>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</si>
  <si>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</si>
  <si>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</si>
  <si>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</si>
  <si>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</si>
  <si>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</si>
  <si>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</si>
  <si>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</si>
  <si>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</si>
  <si>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</si>
  <si>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</si>
  <si>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</si>
  <si>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</si>
  <si>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</si>
  <si>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</si>
  <si>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</si>
  <si>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</si>
  <si>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</si>
  <si>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</si>
  <si>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</si>
  <si>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</si>
  <si>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</si>
  <si>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</si>
  <si>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</si>
  <si>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</si>
  <si>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</si>
  <si>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</si>
  <si>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</si>
  <si>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</si>
  <si>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</si>
  <si>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</si>
  <si>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</si>
  <si>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</si>
  <si>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</si>
  <si>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</si>
  <si>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</si>
  <si>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</si>
  <si>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</si>
  <si>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</si>
  <si>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</si>
  <si>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</si>
  <si>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</si>
  <si>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</si>
  <si>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</si>
  <si>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</si>
  <si>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</si>
  <si>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</si>
  <si>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</si>
  <si>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</si>
  <si>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</si>
  <si>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</si>
  <si>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</si>
  <si>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</si>
  <si>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</si>
  <si>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</si>
  <si>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</si>
  <si>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</si>
  <si>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</si>
  <si>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</si>
  <si>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</si>
  <si>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</si>
  <si>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</si>
  <si>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</si>
  <si>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</si>
  <si>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</si>
  <si>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</si>
  <si>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</si>
  <si>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</si>
  <si>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</si>
  <si>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</si>
  <si>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</si>
  <si>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</si>
  <si>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</si>
  <si>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</si>
  <si>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</si>
  <si>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</si>
  <si>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</si>
  <si>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</si>
  <si>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</si>
  <si>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</si>
  <si>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</si>
  <si>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</si>
  <si>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</si>
  <si>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</si>
  <si>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</si>
  <si>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</si>
  <si>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</si>
  <si>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</si>
  <si>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</si>
  <si>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</si>
  <si>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</si>
  <si>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</si>
  <si>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</si>
  <si>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</si>
  <si>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</si>
  <si>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</si>
  <si>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</si>
  <si>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</si>
  <si>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</si>
  <si>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</si>
  <si>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</si>
  <si>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</si>
  <si>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</si>
  <si>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</si>
  <si>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</si>
  <si>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</si>
  <si>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</si>
  <si>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</si>
  <si>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</si>
  <si>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</si>
  <si>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</si>
  <si>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</si>
  <si>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</si>
  <si>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</si>
  <si>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</si>
  <si>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</si>
  <si>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</si>
  <si>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</si>
  <si>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</si>
  <si>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</si>
  <si>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</si>
  <si>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</si>
  <si>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</si>
  <si>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</si>
  <si>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</si>
  <si>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</si>
  <si>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</si>
  <si>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</si>
  <si>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</si>
  <si>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</si>
  <si>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</si>
  <si>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</si>
  <si>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</si>
  <si>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</si>
  <si>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</si>
  <si>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</si>
  <si>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</si>
  <si>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</si>
  <si>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</si>
  <si>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</si>
  <si>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</si>
  <si>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</si>
  <si>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</si>
  <si>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</si>
  <si>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</si>
  <si>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</si>
  <si>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</si>
  <si>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</si>
  <si>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</si>
  <si>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</si>
  <si>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</si>
  <si>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</si>
  <si>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</si>
  <si>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</si>
  <si>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</si>
  <si>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</si>
  <si>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</si>
  <si>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</si>
  <si>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</si>
  <si>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</si>
  <si>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</si>
  <si>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</si>
  <si>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</si>
  <si>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</si>
  <si>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</si>
  <si>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</si>
  <si>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</si>
  <si>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</si>
  <si>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</si>
  <si>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</si>
  <si>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</si>
  <si>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</si>
  <si>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</si>
  <si>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</si>
  <si>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</si>
  <si>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</si>
  <si>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</si>
  <si>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</si>
  <si>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</si>
  <si>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</si>
  <si>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</si>
  <si>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</si>
  <si>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</si>
  <si>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</si>
  <si>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</si>
  <si>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</si>
  <si>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</si>
  <si>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</si>
  <si>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</si>
  <si>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</si>
  <si>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</si>
  <si>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</si>
  <si>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</si>
  <si>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</si>
  <si>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</si>
  <si>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</si>
  <si>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</si>
  <si>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</si>
  <si>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</si>
  <si>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</si>
  <si>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</si>
  <si>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</si>
  <si>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</si>
  <si>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</si>
  <si>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</si>
  <si>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</si>
  <si>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</si>
  <si>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</si>
  <si>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</si>
  <si>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</si>
  <si>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</si>
  <si>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</si>
  <si>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</si>
  <si>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</si>
  <si>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</si>
  <si>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</si>
  <si>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</si>
  <si>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</si>
  <si>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</si>
  <si>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</si>
  <si>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</si>
  <si>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</si>
  <si>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</si>
  <si>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</si>
  <si>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</si>
  <si>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</si>
  <si>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</si>
  <si>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</si>
  <si>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</si>
  <si>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</si>
  <si>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</si>
  <si>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</si>
  <si>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</si>
  <si>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</si>
  <si>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</si>
  <si>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</si>
  <si>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</si>
  <si>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</si>
  <si>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</si>
  <si>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</si>
  <si>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</si>
  <si>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</si>
  <si>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</si>
  <si>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</si>
  <si>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</si>
  <si>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</si>
  <si>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</si>
  <si>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</si>
  <si>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</si>
  <si>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</si>
  <si>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</si>
  <si>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</si>
  <si>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</si>
  <si>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</si>
  <si>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</si>
  <si>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</si>
  <si>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</si>
  <si>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</si>
  <si>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</si>
  <si>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</si>
  <si>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</si>
  <si>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</si>
  <si>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</si>
  <si>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</si>
  <si>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</si>
  <si>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</si>
  <si>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</si>
  <si>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</si>
  <si>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</si>
  <si>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</si>
  <si>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</si>
  <si>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</si>
  <si>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</si>
  <si>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</si>
  <si>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</si>
  <si>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</si>
  <si>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</si>
  <si>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</si>
  <si>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</si>
  <si>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</si>
  <si>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</si>
  <si>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</si>
  <si>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</si>
  <si>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</si>
  <si>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</si>
  <si>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</si>
  <si>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</si>
  <si>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</si>
  <si>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</si>
  <si>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</si>
  <si>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</si>
  <si>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</si>
  <si>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</si>
  <si>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</si>
  <si>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</si>
  <si>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</si>
  <si>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</si>
  <si>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</si>
  <si>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</si>
  <si>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</si>
  <si>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</si>
  <si>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</si>
  <si>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</si>
  <si>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</si>
  <si>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</si>
  <si>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</si>
  <si>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</si>
  <si>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</si>
  <si>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</si>
  <si>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</si>
  <si>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</si>
  <si>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</si>
  <si>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</si>
  <si>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</si>
  <si>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</si>
  <si>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</si>
  <si>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</si>
  <si>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</si>
  <si>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</si>
  <si>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</si>
  <si>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</si>
  <si>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</si>
  <si>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</si>
  <si>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</si>
  <si>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</si>
  <si>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</si>
  <si>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</si>
  <si>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</si>
  <si>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</si>
  <si>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</si>
  <si>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</si>
  <si>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</si>
  <si>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</si>
  <si>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</si>
  <si>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</si>
  <si>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</si>
  <si>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</si>
  <si>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</si>
  <si>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</si>
  <si>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</si>
  <si>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</si>
  <si>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</si>
  <si>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</si>
  <si>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</si>
  <si>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</si>
  <si>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</si>
  <si>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</si>
  <si>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</si>
  <si>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</si>
  <si>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</si>
  <si>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</si>
  <si>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</si>
  <si>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</si>
  <si>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</si>
  <si>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</si>
  <si>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</si>
  <si>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</si>
  <si>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</si>
  <si>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</si>
  <si>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</si>
  <si>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</si>
  <si>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</si>
  <si>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</si>
  <si>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</si>
  <si>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</si>
  <si>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</si>
  <si>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</si>
  <si>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</si>
  <si>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</si>
  <si>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</si>
  <si>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</si>
  <si>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</si>
  <si>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</si>
  <si>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</si>
  <si>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</si>
  <si>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</si>
  <si>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</si>
  <si>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</si>
  <si>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</si>
  <si>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</si>
  <si>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</si>
  <si>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</si>
  <si>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</si>
  <si>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</si>
  <si>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</si>
  <si>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</si>
  <si>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</si>
  <si>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</si>
  <si>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</si>
  <si>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</si>
  <si>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</si>
  <si>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</si>
  <si>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</si>
  <si>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</si>
  <si>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</si>
  <si>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</si>
  <si>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</si>
  <si>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</si>
  <si>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</si>
  <si>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</si>
  <si>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</si>
  <si>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</si>
  <si>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</si>
  <si>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</si>
  <si>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</si>
  <si>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</si>
  <si>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</si>
  <si>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</si>
  <si>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</si>
  <si>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</si>
  <si>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</si>
  <si>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</si>
  <si>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</si>
  <si>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</si>
  <si>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</si>
  <si>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</si>
  <si>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</si>
  <si>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</si>
  <si>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</si>
  <si>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</si>
  <si>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</si>
  <si>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</si>
  <si>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</si>
  <si>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</si>
  <si>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</si>
  <si>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</si>
  <si>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</si>
  <si>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</si>
  <si>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</si>
  <si>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</si>
  <si>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</si>
  <si>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</si>
  <si>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</si>
  <si>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</si>
  <si>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</si>
  <si>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</si>
  <si>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</si>
  <si>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</si>
  <si>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</si>
  <si>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</si>
  <si>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</si>
  <si>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</si>
  <si>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</si>
  <si>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</si>
  <si>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</si>
  <si>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</si>
  <si>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</si>
  <si>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</si>
  <si>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</si>
  <si>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</si>
  <si>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</si>
  <si>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</si>
  <si>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</si>
  <si>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</si>
  <si>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</si>
  <si>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</si>
  <si>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</si>
  <si>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</si>
  <si>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</si>
  <si>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</si>
  <si>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</si>
  <si>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</si>
  <si>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</si>
  <si>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</si>
  <si>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</si>
  <si>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</si>
  <si>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</si>
  <si>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</si>
  <si>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</si>
  <si>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</si>
  <si>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</si>
  <si>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</si>
  <si>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</si>
  <si>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</si>
  <si>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</si>
  <si>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</si>
  <si>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</si>
  <si>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</si>
  <si>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</si>
  <si>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</si>
  <si>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</si>
  <si>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</si>
  <si>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</si>
  <si>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</si>
  <si>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</si>
  <si>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</si>
  <si>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</si>
  <si>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</si>
  <si>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</si>
  <si>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</si>
  <si>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</si>
  <si>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</si>
  <si>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</si>
  <si>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</si>
  <si>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</si>
  <si>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</si>
  <si>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</si>
  <si>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</si>
  <si>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</si>
  <si>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</si>
  <si>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</si>
  <si>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</si>
  <si>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</si>
  <si>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</si>
  <si>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</si>
  <si>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</si>
  <si>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</si>
  <si>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</si>
  <si>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</si>
  <si>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</si>
  <si>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</si>
  <si>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</si>
  <si>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</si>
  <si>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</si>
  <si>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</si>
  <si>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</si>
  <si>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</si>
  <si>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</si>
  <si>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</si>
  <si>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</si>
  <si>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</si>
  <si>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</si>
  <si>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</si>
  <si>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</si>
  <si>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</si>
  <si>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</si>
  <si>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</si>
  <si>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</si>
  <si>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</si>
  <si>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</si>
  <si>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</si>
  <si>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</si>
  <si>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</si>
  <si>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</si>
  <si>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</si>
  <si>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</si>
  <si>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</si>
  <si>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</si>
  <si>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</si>
  <si>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</si>
  <si>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</si>
  <si>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</si>
  <si>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</si>
  <si>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</si>
  <si>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</si>
  <si>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</si>
  <si>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</si>
  <si>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</si>
  <si>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</si>
  <si>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</si>
  <si>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</si>
  <si>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</si>
  <si>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</si>
  <si>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</si>
  <si>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</si>
  <si>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</si>
  <si>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</si>
  <si>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</si>
  <si>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</si>
  <si>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</si>
  <si>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</si>
  <si>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</si>
  <si>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</si>
  <si>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</si>
  <si>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</si>
  <si>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</si>
  <si>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</si>
  <si>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</si>
  <si>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</si>
  <si>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</si>
  <si>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</si>
  <si>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</si>
  <si>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</si>
  <si>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</si>
  <si>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</si>
  <si>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</si>
  <si>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</si>
  <si>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</si>
  <si>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</si>
  <si>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</si>
  <si>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</si>
  <si>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</si>
  <si>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</si>
  <si>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</si>
  <si>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</si>
  <si>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</si>
  <si>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</si>
  <si>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</si>
  <si>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</si>
  <si>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</si>
  <si>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</si>
  <si>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</si>
  <si>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</si>
  <si>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</si>
  <si>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</si>
  <si>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</si>
  <si>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</si>
  <si>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</si>
  <si>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</si>
  <si>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</si>
  <si>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</si>
  <si>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</si>
  <si>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</si>
  <si>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</si>
  <si>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</si>
  <si>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</si>
  <si>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</si>
  <si>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</si>
  <si>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</si>
  <si>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</si>
  <si>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</si>
  <si>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</si>
  <si>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</si>
  <si>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</si>
  <si>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</si>
  <si>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</si>
  <si>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</si>
  <si>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</si>
  <si>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</si>
  <si>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</si>
  <si>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</si>
  <si>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</si>
  <si>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</si>
  <si>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</si>
  <si>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</si>
  <si>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</si>
  <si>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</si>
  <si>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</si>
  <si>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</si>
  <si>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</si>
  <si>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</si>
  <si>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</si>
  <si>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</si>
  <si>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</si>
  <si>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</si>
  <si>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</si>
  <si>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</si>
  <si>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</si>
  <si>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</si>
  <si>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</si>
  <si>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</si>
  <si>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</si>
  <si>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</si>
  <si>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</si>
  <si>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</si>
  <si>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</si>
  <si>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</si>
  <si>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</si>
  <si>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</si>
  <si>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</si>
  <si>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</si>
  <si>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</si>
  <si>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</si>
  <si>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</si>
  <si>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</si>
  <si>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</si>
  <si>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</si>
  <si>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</si>
  <si>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</si>
  <si>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</si>
  <si>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</si>
  <si>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</si>
  <si>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</si>
  <si>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</si>
  <si>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</si>
  <si>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</si>
  <si>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</si>
  <si>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</si>
  <si>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</si>
  <si>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</si>
  <si>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</si>
  <si>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</si>
  <si>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</si>
  <si>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</si>
  <si>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</si>
  <si>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</si>
  <si>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</si>
  <si>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</si>
  <si>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</si>
  <si>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</si>
  <si>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</si>
  <si>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</si>
  <si>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</si>
  <si>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</si>
  <si>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</si>
  <si>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</si>
  <si>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</si>
  <si>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</si>
  <si>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</si>
  <si>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</si>
  <si>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</si>
  <si>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</si>
  <si>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</si>
  <si>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</si>
  <si>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</si>
  <si>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</si>
  <si>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</si>
  <si>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</si>
  <si>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</si>
  <si>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</si>
  <si>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</si>
  <si>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</si>
  <si>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</si>
  <si>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</si>
  <si>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</si>
  <si>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</si>
  <si>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</si>
  <si>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</si>
  <si>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</si>
  <si>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</si>
  <si>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</si>
  <si>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</si>
  <si>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</si>
  <si>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</si>
  <si>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</si>
  <si>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</si>
  <si>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</si>
  <si>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</si>
  <si>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</si>
  <si>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</si>
  <si>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</si>
  <si>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</si>
  <si>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</si>
  <si>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</si>
  <si>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</si>
  <si>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</si>
  <si>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</si>
  <si>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</si>
  <si>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</si>
  <si>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</si>
  <si>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</si>
  <si>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</si>
  <si>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</si>
  <si>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</si>
  <si>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</si>
  <si>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</si>
  <si>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</si>
  <si>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</si>
  <si>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</si>
  <si>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</si>
  <si>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</si>
  <si>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</si>
  <si>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</si>
  <si>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</si>
  <si>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</si>
  <si>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</si>
  <si>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</si>
  <si>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</si>
  <si>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</si>
  <si>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</si>
  <si>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</si>
  <si>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</si>
  <si>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</si>
  <si>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</si>
  <si>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</si>
  <si>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</si>
  <si>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</si>
  <si>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</si>
  <si>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</si>
  <si>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</si>
  <si>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</si>
  <si>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</si>
  <si>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</si>
  <si>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</si>
  <si>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</si>
  <si>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</si>
  <si>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</si>
  <si>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</si>
  <si>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</si>
  <si>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</si>
  <si>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</si>
  <si>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</si>
  <si>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</si>
  <si>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</si>
  <si>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</si>
  <si>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</si>
  <si>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</si>
  <si>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</si>
  <si>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</si>
  <si>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</si>
  <si>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</si>
  <si>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</si>
  <si>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</si>
  <si>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</si>
  <si>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</si>
  <si>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</si>
  <si>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</si>
  <si>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</si>
  <si>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</si>
  <si>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</si>
  <si>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</si>
  <si>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</si>
  <si>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</si>
  <si>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</si>
  <si>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</si>
  <si>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</si>
  <si>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</si>
  <si>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</si>
  <si>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</si>
  <si>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</si>
  <si>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</si>
  <si>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</si>
  <si>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</si>
  <si>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</si>
  <si>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</si>
  <si>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</si>
  <si>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</si>
  <si>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</si>
  <si>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</si>
  <si>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</si>
  <si>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</si>
  <si>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</si>
  <si>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</si>
  <si>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</si>
  <si>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</si>
  <si>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</si>
  <si>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</si>
  <si>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</si>
  <si>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</si>
  <si>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</si>
  <si>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</si>
  <si>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</si>
  <si>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</si>
  <si>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</si>
  <si>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</si>
  <si>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</si>
  <si>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</si>
  <si>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</si>
  <si>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</si>
  <si>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</si>
  <si>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</si>
  <si>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</si>
  <si>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</si>
  <si>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</si>
  <si>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</si>
  <si>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</si>
  <si>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</si>
  <si>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</si>
  <si>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</si>
  <si>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</si>
  <si>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</si>
  <si>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</si>
  <si>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</si>
  <si>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</si>
  <si>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</si>
  <si>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</si>
  <si>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</si>
  <si>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</si>
  <si>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</si>
  <si>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</si>
  <si>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</si>
  <si>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</si>
  <si>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</si>
  <si>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</si>
  <si>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</si>
  <si>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</si>
  <si>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</si>
  <si>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</si>
  <si>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</si>
  <si>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</si>
  <si>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</si>
  <si>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</si>
  <si>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</si>
  <si>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</si>
  <si>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</si>
  <si>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</si>
  <si>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</si>
  <si>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</si>
  <si>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</si>
  <si>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</si>
  <si>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</si>
  <si>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</si>
  <si>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</si>
  <si>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</si>
  <si>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</si>
  <si>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</si>
  <si>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</si>
  <si>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</si>
  <si>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</si>
  <si>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</si>
  <si>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</si>
  <si>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</si>
  <si>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</si>
  <si>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</si>
  <si>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</si>
  <si>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</si>
  <si>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</si>
  <si>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</si>
  <si>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</si>
  <si>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</si>
  <si>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</si>
  <si>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</si>
  <si>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</si>
  <si>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</si>
  <si>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</si>
  <si>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</si>
  <si>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</si>
  <si>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</si>
  <si>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</si>
  <si>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</si>
  <si>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</si>
  <si>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</si>
  <si>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</si>
  <si>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</si>
  <si>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</si>
  <si>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</si>
  <si>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</si>
  <si>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</si>
  <si>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</si>
  <si>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</si>
  <si>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</si>
  <si>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</si>
  <si>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</si>
  <si>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</si>
  <si>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</si>
  <si>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</si>
  <si>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</si>
  <si>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</si>
  <si>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</si>
  <si>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</si>
  <si>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</si>
  <si>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</si>
  <si>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</si>
  <si>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</si>
  <si>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</si>
  <si>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</si>
  <si>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</si>
  <si>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</si>
  <si>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</si>
  <si>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</si>
  <si>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</si>
  <si>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</si>
  <si>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</si>
  <si>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</si>
  <si>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</si>
  <si>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</si>
  <si>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</si>
  <si>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</si>
  <si>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</si>
  <si>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</si>
  <si>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</si>
  <si>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</si>
  <si>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</si>
  <si>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</si>
  <si>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</si>
  <si>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</si>
  <si>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</si>
  <si>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</si>
  <si>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</si>
  <si>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</si>
  <si>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</si>
  <si>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</si>
  <si>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</si>
  <si>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</si>
  <si>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</si>
  <si>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</si>
  <si>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</si>
  <si>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</si>
  <si>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</si>
  <si>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</si>
  <si>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</si>
  <si>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</si>
  <si>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</si>
  <si>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</si>
  <si>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</si>
  <si>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</si>
  <si>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</si>
  <si>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</si>
  <si>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</si>
  <si>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</si>
  <si>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</si>
  <si>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</si>
  <si>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</si>
  <si>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</si>
  <si>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</si>
  <si>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</si>
  <si>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</si>
  <si>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</si>
  <si>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</si>
  <si>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</si>
  <si>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</si>
  <si>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</si>
  <si>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</si>
  <si>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</si>
  <si>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</si>
  <si>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</si>
  <si>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</si>
  <si>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</si>
  <si>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</si>
  <si>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</si>
  <si>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</si>
  <si>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</si>
  <si>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</si>
  <si>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</si>
  <si>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</si>
  <si>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</si>
  <si>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</si>
  <si>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</si>
  <si>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</si>
  <si>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</si>
  <si>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</si>
  <si>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</si>
  <si>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</si>
  <si>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</si>
  <si>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</si>
  <si>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</si>
  <si>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</si>
  <si>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</si>
  <si>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</si>
  <si>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</si>
  <si>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</si>
  <si>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</si>
  <si>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</si>
  <si>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</si>
  <si>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</si>
  <si>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</si>
  <si>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</si>
  <si>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</si>
  <si>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</si>
  <si>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</si>
  <si>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</si>
  <si>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</si>
  <si>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</si>
  <si>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</si>
  <si>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</si>
  <si>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</si>
  <si>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</si>
  <si>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</si>
  <si>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</si>
  <si>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</si>
  <si>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</si>
  <si>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</si>
  <si>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</si>
  <si>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</si>
  <si>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</si>
  <si>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</si>
  <si>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</si>
  <si>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</si>
  <si>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</si>
  <si>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</si>
  <si>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</si>
  <si>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</si>
  <si>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</si>
  <si>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</si>
  <si>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</si>
  <si>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</si>
  <si>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</si>
  <si>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</si>
  <si>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</si>
  <si>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</si>
  <si>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</si>
  <si>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</si>
  <si>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</si>
  <si>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</si>
  <si>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</si>
  <si>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</si>
  <si>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</si>
  <si>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</si>
  <si>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</si>
  <si>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</si>
  <si>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</si>
  <si>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</si>
  <si>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</si>
  <si>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</si>
  <si>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</si>
  <si>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</si>
  <si>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</si>
  <si>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</si>
  <si>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</si>
  <si>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</si>
  <si>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</si>
  <si>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</si>
  <si>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</si>
  <si>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</si>
  <si>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</si>
  <si>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</si>
  <si>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</si>
  <si>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</si>
  <si>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</si>
  <si>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</si>
  <si>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</si>
  <si>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</si>
  <si>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</si>
  <si>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</si>
  <si>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</si>
  <si>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</si>
  <si>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</si>
  <si>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</si>
  <si>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</si>
  <si>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</si>
  <si>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</si>
  <si>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</si>
  <si>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</si>
  <si>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</si>
  <si>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</si>
  <si>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</si>
  <si>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</si>
  <si>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</si>
  <si>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</si>
  <si>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</si>
  <si>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</si>
  <si>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</si>
  <si>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</si>
  <si>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</si>
  <si>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</si>
  <si>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</si>
  <si>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</si>
  <si>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</si>
  <si>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</si>
  <si>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</si>
  <si>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</si>
  <si>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</si>
  <si>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</si>
  <si>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</si>
  <si>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</si>
  <si>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</si>
  <si>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</si>
  <si>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</si>
  <si>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</si>
  <si>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</si>
  <si>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</si>
  <si>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</si>
  <si>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</si>
  <si>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</si>
  <si>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</si>
  <si>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</si>
  <si>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</si>
  <si>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</si>
  <si>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</si>
  <si>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</si>
  <si>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</si>
  <si>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</si>
  <si>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</si>
  <si>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</si>
  <si>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</si>
  <si>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</si>
  <si>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</si>
  <si>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</si>
  <si>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</si>
  <si>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</si>
  <si>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</si>
  <si>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</si>
  <si>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</si>
  <si>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</si>
  <si>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</si>
  <si>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</si>
  <si>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</si>
  <si>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</si>
  <si>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</si>
  <si>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</si>
  <si>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</si>
  <si>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</si>
  <si>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</si>
  <si>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</si>
  <si>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</si>
  <si>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</si>
  <si>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</si>
  <si>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</si>
  <si>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</si>
  <si>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</si>
  <si>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</si>
  <si>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</si>
  <si>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</si>
  <si>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</si>
  <si>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</si>
  <si>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</si>
  <si>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</si>
  <si>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</si>
  <si>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</si>
  <si>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</si>
  <si>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</si>
  <si>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</si>
  <si>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</si>
  <si>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</si>
  <si>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</si>
  <si>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</si>
  <si>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</si>
  <si>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</si>
  <si>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</si>
  <si>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</si>
  <si>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</si>
  <si>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</si>
  <si>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</si>
  <si>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</si>
  <si>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</si>
  <si>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</si>
  <si>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</si>
  <si>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</si>
  <si>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</si>
  <si>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</si>
  <si>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</si>
  <si>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</si>
  <si>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</si>
  <si>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</si>
  <si>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</si>
  <si>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</si>
  <si>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</si>
  <si>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</si>
  <si>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</si>
  <si>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</si>
  <si>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</si>
  <si>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</si>
  <si>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</si>
  <si>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</si>
  <si>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</si>
  <si>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</si>
  <si>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</si>
  <si>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</si>
  <si>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</si>
  <si>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</si>
  <si>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</si>
  <si>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</si>
  <si>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</si>
  <si>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</si>
  <si>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</si>
  <si>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</si>
  <si>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</si>
  <si>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</si>
  <si>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</si>
  <si>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</si>
  <si>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</si>
  <si>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</si>
  <si>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</si>
  <si>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</si>
  <si>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</si>
  <si>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</si>
  <si>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</si>
  <si>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</si>
  <si>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</si>
  <si>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</si>
  <si>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</si>
  <si>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</si>
  <si>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</si>
  <si>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</si>
  <si>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</si>
  <si>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</si>
  <si>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</si>
  <si>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</si>
  <si>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</si>
  <si>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</si>
  <si>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</si>
  <si>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</si>
  <si>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</si>
  <si>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</si>
  <si>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</si>
  <si>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</si>
  <si>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</si>
  <si>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</si>
  <si>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</si>
  <si>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</si>
  <si>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</si>
  <si>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</si>
  <si>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</si>
  <si>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</si>
  <si>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</si>
  <si>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</si>
  <si>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</si>
  <si>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</si>
  <si>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</si>
  <si>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</si>
  <si>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</si>
  <si>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</si>
  <si>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</si>
  <si>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</si>
  <si>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</si>
  <si>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</si>
  <si>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</si>
  <si>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</si>
  <si>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</si>
  <si>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</si>
  <si>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</si>
  <si>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</si>
  <si>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</si>
  <si>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</si>
  <si>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</si>
  <si>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</si>
  <si>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</si>
  <si>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</si>
  <si>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</si>
  <si>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</si>
  <si>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</si>
  <si>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</si>
  <si>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</si>
  <si>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</si>
  <si>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</si>
  <si>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</si>
  <si>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</si>
  <si>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</si>
  <si>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</si>
  <si>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</si>
  <si>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</si>
  <si>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</si>
  <si>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</si>
  <si>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</si>
  <si>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</si>
  <si>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</si>
  <si>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</si>
  <si>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</si>
  <si>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</si>
  <si>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</si>
  <si>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</si>
  <si>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</si>
  <si>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</si>
  <si>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</si>
  <si>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</si>
  <si>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</si>
  <si>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</si>
  <si>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</si>
  <si>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</si>
  <si>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</si>
  <si>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</si>
  <si>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</si>
  <si>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</si>
  <si>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</si>
  <si>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</si>
  <si>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</si>
  <si>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</si>
  <si>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</si>
  <si>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</si>
  <si>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</si>
  <si>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</si>
  <si>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</si>
  <si>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</si>
  <si>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</si>
  <si>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</si>
  <si>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</si>
  <si>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</si>
  <si>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</si>
  <si>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</si>
  <si>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</si>
  <si>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</si>
  <si>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</si>
  <si>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</si>
  <si>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</si>
  <si>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</si>
  <si>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</si>
  <si>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</si>
  <si>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</si>
  <si>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</si>
  <si>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</si>
  <si>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</si>
  <si>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</si>
  <si>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</si>
  <si>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</si>
  <si>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</si>
  <si>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</si>
  <si>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</si>
  <si>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</si>
  <si>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</si>
  <si>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</si>
  <si>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</si>
  <si>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</si>
  <si>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</si>
  <si>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</si>
  <si>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</si>
  <si>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</si>
  <si>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</si>
  <si>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</si>
  <si>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</si>
  <si>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</si>
  <si>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</si>
  <si>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</si>
  <si>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</si>
  <si>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</si>
  <si>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</si>
  <si>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</si>
  <si>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</si>
  <si>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</si>
  <si>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</si>
  <si>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</si>
  <si>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</si>
  <si>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</si>
  <si>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</si>
  <si>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</si>
  <si>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</si>
  <si>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</si>
  <si>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</si>
  <si>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</si>
  <si>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</si>
  <si>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</si>
  <si>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</si>
  <si>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</si>
  <si>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</si>
  <si>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</si>
  <si>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</si>
  <si>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</si>
  <si>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</si>
  <si>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</si>
  <si>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</si>
  <si>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</si>
  <si>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</si>
  <si>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</si>
  <si>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</si>
  <si>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</si>
  <si>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</si>
  <si>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</si>
  <si>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</si>
  <si>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</si>
  <si>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</si>
  <si>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</si>
  <si>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</si>
  <si>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</si>
  <si>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</si>
  <si>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</si>
  <si>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</si>
  <si>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</si>
  <si>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</si>
  <si>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</si>
  <si>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</si>
  <si>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</si>
  <si>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</si>
  <si>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</si>
  <si>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</si>
  <si>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</si>
  <si>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</si>
  <si>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</si>
  <si>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</si>
  <si>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</si>
  <si>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</si>
  <si>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</si>
  <si>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</si>
  <si>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</si>
  <si>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</si>
  <si>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</si>
  <si>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</si>
  <si>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</si>
  <si>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</si>
  <si>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</si>
  <si>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</si>
  <si>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</si>
  <si>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</si>
  <si>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</si>
  <si>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</si>
  <si>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</si>
  <si>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</si>
  <si>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</si>
  <si>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</si>
  <si>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</si>
  <si>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</si>
  <si>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</si>
  <si>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</si>
  <si>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</si>
  <si>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</si>
  <si>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</si>
  <si>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</si>
  <si>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</si>
  <si>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</si>
  <si>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</si>
  <si>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</si>
  <si>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</si>
  <si>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</si>
  <si>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</si>
  <si>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</si>
  <si>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</si>
  <si>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</si>
  <si>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</si>
  <si>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</si>
  <si>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</si>
  <si>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</si>
  <si>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</si>
  <si>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</si>
  <si>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</si>
  <si>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</si>
  <si>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</si>
  <si>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</si>
  <si>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</si>
  <si>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</si>
  <si>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</si>
  <si>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</si>
  <si>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</si>
  <si>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</si>
  <si>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</si>
  <si>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</si>
  <si>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</si>
  <si>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</si>
  <si>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</si>
  <si>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</si>
  <si>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</si>
  <si>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</si>
  <si>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</si>
  <si>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</si>
  <si>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</si>
  <si>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</si>
  <si>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</si>
  <si>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</si>
  <si>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</si>
  <si>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</si>
  <si>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</si>
  <si>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</si>
  <si>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</si>
  <si>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</si>
  <si>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</si>
  <si>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</si>
  <si>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</si>
  <si>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</si>
  <si>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</si>
  <si>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</si>
  <si>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</si>
  <si>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</si>
  <si>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</si>
  <si>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</si>
  <si>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</si>
  <si>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</si>
  <si>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</si>
  <si>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</si>
  <si>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</si>
  <si>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</si>
  <si>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</si>
  <si>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</si>
  <si>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</si>
  <si>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</si>
  <si>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</si>
  <si>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</si>
  <si>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</si>
  <si>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</si>
  <si>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</si>
  <si>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</si>
  <si>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</si>
  <si>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</si>
  <si>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</si>
  <si>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</si>
  <si>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</si>
  <si>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</si>
  <si>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</si>
  <si>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</si>
  <si>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</si>
  <si>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</si>
  <si>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</si>
  <si>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</si>
  <si>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</si>
  <si>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</si>
  <si>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</si>
  <si>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</si>
  <si>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</si>
  <si>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</si>
  <si>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</si>
  <si>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</si>
  <si>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</si>
  <si>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</si>
  <si>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</si>
  <si>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</si>
  <si>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</si>
  <si>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</si>
  <si>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</si>
  <si>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</si>
  <si>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</si>
  <si>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</si>
  <si>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</si>
  <si>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</si>
  <si>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</si>
  <si>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</si>
  <si>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</si>
  <si>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</si>
  <si>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</si>
  <si>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</si>
  <si>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</si>
  <si>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</si>
  <si>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</si>
  <si>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</si>
  <si>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</si>
  <si>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</si>
  <si>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</si>
  <si>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</si>
  <si>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</si>
  <si>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</si>
  <si>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</si>
  <si>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</si>
  <si>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</si>
  <si>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</si>
  <si>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</si>
  <si>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</si>
  <si>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</si>
  <si>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</si>
  <si>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</si>
  <si>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</si>
  <si>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</si>
  <si>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</si>
  <si>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</si>
  <si>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</si>
  <si>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</si>
  <si>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</si>
  <si>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</si>
  <si>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</si>
  <si>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</si>
  <si>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</si>
  <si>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</si>
  <si>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</si>
  <si>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</si>
  <si>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</si>
  <si>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</si>
  <si>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</si>
  <si>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</si>
  <si>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</si>
  <si>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</si>
  <si>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</si>
  <si>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</si>
  <si>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</si>
  <si>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</si>
  <si>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</si>
  <si>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</si>
  <si>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</si>
  <si>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</si>
  <si>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</si>
  <si>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</si>
  <si>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</si>
  <si>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</si>
  <si>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</si>
  <si>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</si>
  <si>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</si>
  <si>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</si>
  <si>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</si>
  <si>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</si>
  <si>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</si>
  <si>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</si>
  <si>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</si>
  <si>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</si>
  <si>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</si>
  <si>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</si>
  <si>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</si>
  <si>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</si>
  <si>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</si>
  <si>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</si>
  <si>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</si>
  <si>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</si>
  <si>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</si>
  <si>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</si>
  <si>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</si>
  <si>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</si>
  <si>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</si>
  <si>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</si>
  <si>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</si>
  <si>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</si>
  <si>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</si>
  <si>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</si>
  <si>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</si>
  <si>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</si>
  <si>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</si>
  <si>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</si>
  <si>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</si>
  <si>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</si>
  <si>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</si>
  <si>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</si>
  <si>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</si>
  <si>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</si>
  <si>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</si>
  <si>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</si>
  <si>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</si>
  <si>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</si>
  <si>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</si>
  <si>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</si>
  <si>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</si>
  <si>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</si>
  <si>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</si>
  <si>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</si>
  <si>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</si>
  <si>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</si>
  <si>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</si>
  <si>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</si>
  <si>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</si>
  <si>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</si>
  <si>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</si>
  <si>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</si>
  <si>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</si>
  <si>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</si>
  <si>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</si>
  <si>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</si>
  <si>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</si>
  <si>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</si>
  <si>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</si>
  <si>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</si>
  <si>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</si>
  <si>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</si>
  <si>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</si>
  <si>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</si>
  <si>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</si>
  <si>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</si>
  <si>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</si>
  <si>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</si>
  <si>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</si>
  <si>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</si>
  <si>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</si>
  <si>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</si>
  <si>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</si>
  <si>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</si>
  <si>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</si>
  <si>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</si>
  <si>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</si>
  <si>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</si>
  <si>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</si>
  <si>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</si>
  <si>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</si>
  <si>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</si>
  <si>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</si>
  <si>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</si>
  <si>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</si>
  <si>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</si>
  <si>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</si>
  <si>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</si>
  <si>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</si>
  <si>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</si>
  <si>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</si>
  <si>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</si>
  <si>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</si>
  <si>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</si>
  <si>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</si>
  <si>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</si>
  <si>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</si>
  <si>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</si>
  <si>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</si>
  <si>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</si>
  <si>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</si>
  <si>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</si>
  <si>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</si>
  <si>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</si>
  <si>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</si>
  <si>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</si>
  <si>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</si>
  <si>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</si>
  <si>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</si>
  <si>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</si>
  <si>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</si>
  <si>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</si>
  <si>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</si>
  <si>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</si>
  <si>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</si>
  <si>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</si>
  <si>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</si>
  <si>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</si>
  <si>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</si>
  <si>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</si>
  <si>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</si>
  <si>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</si>
  <si>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</si>
  <si>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</si>
  <si>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</si>
  <si>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</si>
  <si>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</si>
  <si>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</si>
  <si>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</si>
  <si>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</si>
  <si>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</si>
  <si>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</si>
  <si>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</si>
  <si>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</si>
  <si>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</si>
  <si>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</si>
  <si>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</si>
  <si>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</si>
  <si>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</si>
  <si>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</si>
  <si>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</si>
  <si>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</si>
  <si>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</si>
  <si>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</si>
  <si>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</si>
  <si>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</si>
  <si>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</si>
  <si>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</si>
  <si>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</si>
  <si>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</si>
  <si>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</si>
  <si>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</si>
  <si>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</si>
  <si>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</si>
  <si>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</si>
  <si>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</si>
  <si>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</si>
  <si>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</si>
  <si>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</si>
  <si>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</si>
  <si>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</si>
  <si>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</si>
  <si>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</si>
  <si>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</si>
  <si>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</si>
  <si>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</si>
  <si>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</si>
  <si>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</si>
  <si>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</si>
  <si>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</si>
  <si>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</si>
  <si>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</si>
  <si>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</si>
  <si>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</si>
  <si>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</si>
  <si>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</si>
  <si>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</si>
  <si>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</si>
  <si>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</si>
  <si>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</si>
  <si>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</si>
  <si>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</si>
  <si>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</si>
  <si>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</si>
  <si>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</si>
  <si>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</si>
  <si>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</si>
  <si>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</si>
  <si>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</si>
  <si>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</si>
  <si>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</si>
  <si>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</si>
  <si>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</si>
  <si>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</si>
  <si>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</si>
  <si>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</si>
  <si>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</si>
  <si>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</si>
  <si>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</si>
  <si>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</si>
  <si>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</si>
  <si>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</si>
  <si>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</si>
  <si>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</si>
  <si>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</si>
  <si>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</si>
  <si>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</si>
  <si>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</si>
  <si>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</si>
  <si>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</si>
  <si>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</si>
  <si>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</si>
  <si>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</si>
  <si>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</si>
  <si>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</si>
  <si>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</si>
  <si>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</si>
  <si>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</si>
  <si>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</si>
  <si>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</si>
  <si>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</si>
  <si>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</si>
  <si>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</si>
  <si>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</si>
  <si>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</si>
  <si>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</si>
  <si>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</si>
  <si>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</si>
  <si>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</si>
  <si>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</si>
  <si>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</si>
  <si>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</si>
  <si>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</si>
  <si>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</si>
  <si>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</si>
  <si>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</si>
  <si>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</si>
  <si>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</si>
  <si>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</si>
  <si>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</si>
  <si>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</si>
  <si>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</si>
  <si>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</si>
  <si>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</si>
  <si>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</si>
  <si>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</si>
  <si>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</si>
  <si>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</si>
  <si>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</si>
  <si>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</si>
  <si>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</si>
  <si>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</si>
  <si>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</si>
  <si>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</si>
  <si>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</si>
  <si>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</si>
  <si>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</si>
  <si>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</si>
  <si>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</si>
  <si>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</si>
  <si>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</si>
  <si>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</si>
  <si>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</si>
  <si>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</si>
  <si>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</si>
  <si>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</si>
  <si>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</si>
  <si>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</si>
  <si>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</si>
  <si>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</si>
  <si>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</si>
  <si>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</si>
  <si>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</si>
  <si>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</si>
  <si>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</si>
  <si>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</si>
  <si>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</si>
  <si>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</si>
  <si>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</si>
  <si>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</si>
  <si>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</si>
  <si>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</si>
  <si>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</si>
  <si>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</si>
  <si>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</si>
  <si>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</si>
  <si>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</si>
  <si>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</si>
  <si>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</si>
  <si>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</si>
  <si>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</si>
  <si>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</si>
  <si>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</si>
  <si>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</si>
  <si>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</si>
  <si>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</si>
  <si>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</si>
  <si>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</si>
  <si>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</si>
  <si>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</si>
  <si>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</si>
  <si>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</si>
  <si>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</si>
  <si>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</si>
  <si>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</si>
  <si>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</si>
  <si>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</si>
  <si>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</si>
  <si>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</si>
  <si>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</si>
  <si>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</si>
  <si>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</si>
  <si>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</si>
  <si>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</si>
  <si>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</si>
  <si>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</si>
  <si>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</si>
  <si>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</si>
  <si>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</si>
  <si>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</si>
  <si>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</si>
  <si>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</si>
  <si>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</si>
  <si>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</si>
  <si>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</si>
  <si>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</si>
  <si>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</si>
  <si>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</si>
  <si>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</si>
  <si>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</si>
  <si>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</si>
  <si>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</si>
  <si>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</si>
  <si>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</si>
  <si>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</si>
  <si>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</si>
  <si>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</si>
  <si>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</si>
  <si>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</si>
  <si>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</si>
  <si>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</si>
  <si>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</si>
  <si>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</si>
  <si>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</si>
  <si>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</si>
  <si>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</si>
  <si>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</si>
  <si>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</si>
  <si>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</si>
  <si>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</si>
  <si>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</si>
  <si>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</si>
  <si>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</si>
  <si>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</si>
  <si>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</si>
  <si>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</si>
  <si>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</si>
  <si>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</si>
  <si>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</si>
  <si>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</si>
  <si>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</si>
  <si>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</si>
  <si>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</si>
  <si>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</si>
  <si>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</si>
  <si>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</si>
  <si>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</si>
  <si>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</si>
  <si>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</si>
  <si>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</si>
  <si>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</si>
  <si>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</si>
  <si>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</si>
  <si>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</si>
  <si>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</si>
  <si>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</si>
  <si>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</si>
  <si>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</si>
  <si>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</si>
  <si>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</si>
  <si>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</si>
  <si>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</si>
  <si>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</si>
  <si>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</si>
  <si>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</si>
  <si>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</si>
  <si>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</si>
  <si>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</si>
  <si>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</si>
  <si>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</si>
  <si>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</si>
  <si>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</si>
  <si>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</si>
  <si>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</si>
  <si>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</si>
  <si>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</si>
  <si>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</si>
  <si>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</si>
  <si>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</si>
  <si>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</si>
  <si>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</si>
  <si>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</si>
  <si>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</si>
  <si>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</si>
  <si>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</si>
  <si>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</si>
  <si>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</si>
  <si>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</si>
  <si>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</si>
  <si>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</si>
  <si>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</si>
  <si>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</si>
  <si>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</si>
  <si>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</si>
  <si>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</si>
  <si>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</si>
  <si>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</si>
  <si>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</si>
  <si>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</si>
  <si>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</si>
  <si>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</si>
  <si>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</si>
  <si>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</si>
  <si>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</si>
  <si>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</si>
  <si>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</si>
  <si>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</si>
  <si>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</si>
  <si>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</si>
  <si>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</si>
  <si>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</si>
  <si>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</si>
  <si>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</si>
  <si>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</si>
  <si>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</si>
  <si>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</si>
  <si>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</si>
  <si>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</si>
  <si>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</si>
  <si>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</si>
  <si>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</si>
  <si>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</si>
  <si>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</si>
  <si>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</si>
  <si>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</si>
  <si>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</si>
  <si>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</si>
  <si>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</si>
  <si>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</si>
  <si>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</si>
  <si>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</si>
  <si>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</si>
  <si>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</si>
  <si>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</si>
  <si>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</si>
  <si>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</si>
  <si>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</si>
  <si>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</si>
  <si>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</si>
  <si>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</si>
  <si>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</si>
  <si>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</si>
  <si>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</si>
  <si>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</si>
  <si>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</si>
  <si>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</si>
  <si>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</si>
  <si>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</si>
  <si>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</si>
  <si>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</si>
  <si>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</si>
  <si>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</si>
  <si>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</si>
  <si>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</si>
  <si>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</si>
  <si>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</si>
  <si>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</si>
  <si>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</si>
  <si>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</si>
  <si>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</si>
  <si>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</si>
  <si>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</si>
  <si>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</si>
  <si>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</si>
  <si>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</si>
  <si>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</si>
  <si>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</si>
  <si>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</si>
  <si>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</si>
  <si>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</si>
  <si>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</si>
  <si>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</si>
  <si>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</si>
  <si>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</si>
  <si>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</si>
  <si>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</si>
  <si>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</si>
  <si>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</si>
  <si>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</si>
  <si>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</si>
  <si>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</si>
  <si>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</si>
  <si>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</si>
  <si>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</si>
  <si>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</si>
  <si>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</si>
  <si>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</si>
  <si>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</si>
  <si>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</si>
  <si>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</si>
  <si>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</si>
  <si>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</si>
  <si>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</si>
  <si>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</si>
  <si>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</si>
  <si>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</si>
  <si>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</si>
  <si>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</si>
  <si>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</si>
  <si>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</si>
  <si>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</si>
  <si>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</si>
  <si>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</si>
  <si>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</si>
  <si>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</si>
  <si>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</si>
  <si>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</si>
  <si>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</si>
  <si>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</si>
  <si>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</si>
  <si>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</si>
  <si>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</si>
  <si>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</si>
  <si>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</si>
  <si>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</si>
  <si>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</si>
  <si>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</si>
  <si>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</si>
  <si>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</si>
  <si>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</si>
  <si>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</si>
  <si>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</si>
  <si>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</si>
  <si>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</si>
  <si>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</si>
  <si>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</si>
  <si>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</si>
  <si>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</si>
  <si>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</si>
  <si>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</si>
  <si>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</si>
  <si>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</si>
  <si>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</si>
  <si>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</si>
  <si>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</si>
  <si>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</si>
  <si>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</si>
  <si>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</si>
  <si>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</si>
  <si>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</si>
  <si>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</si>
  <si>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</si>
  <si>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</si>
  <si>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</si>
  <si>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</si>
  <si>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</si>
  <si>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</si>
  <si>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</si>
  <si>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</si>
  <si>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</si>
  <si>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</si>
  <si>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</si>
  <si>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</si>
  <si>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</si>
  <si>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</si>
  <si>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</si>
  <si>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</si>
  <si>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</si>
  <si>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</si>
  <si>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</si>
  <si>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</si>
  <si>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</si>
  <si>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</si>
  <si>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</si>
  <si>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</si>
  <si>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</si>
  <si>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</si>
  <si>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</si>
  <si>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</si>
  <si>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</si>
  <si>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</si>
  <si>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</si>
  <si>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</si>
  <si>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</si>
  <si>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</si>
  <si>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</si>
  <si>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</si>
  <si>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</si>
  <si>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</si>
  <si>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</si>
  <si>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</si>
  <si>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</si>
  <si>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</si>
  <si>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</si>
  <si>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</si>
  <si>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</si>
  <si>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</si>
  <si>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</si>
  <si>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</si>
  <si>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</si>
  <si>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</si>
  <si>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</si>
  <si>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</si>
  <si>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</si>
  <si>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</si>
  <si>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</si>
  <si>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</si>
  <si>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</si>
  <si>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</si>
  <si>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</si>
  <si>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</si>
  <si>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</si>
  <si>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</si>
  <si>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</si>
  <si>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</si>
  <si>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</si>
  <si>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</si>
  <si>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</si>
  <si>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</si>
  <si>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</si>
  <si>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</si>
  <si>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</si>
  <si>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</si>
  <si>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</si>
  <si>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</si>
  <si>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</si>
  <si>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</si>
  <si>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</si>
  <si>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</si>
  <si>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</si>
  <si>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</si>
  <si>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</si>
  <si>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</si>
  <si>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</si>
  <si>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</si>
  <si>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</si>
  <si>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</si>
  <si>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</si>
  <si>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</si>
  <si>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</si>
  <si>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</si>
  <si>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</si>
  <si>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</si>
  <si>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</si>
  <si>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</si>
  <si>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</si>
  <si>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</si>
  <si>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</si>
  <si>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</si>
  <si>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</si>
  <si>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</si>
  <si>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</si>
  <si>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</si>
  <si>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</si>
  <si>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</si>
  <si>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</si>
  <si>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</si>
  <si>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</si>
  <si>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</si>
  <si>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</si>
  <si>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</si>
  <si>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</si>
  <si>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</si>
  <si>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</si>
  <si>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</si>
  <si>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</si>
  <si>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</si>
  <si>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</si>
  <si>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</si>
  <si>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</si>
  <si>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</si>
  <si>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</si>
  <si>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</si>
  <si>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</si>
  <si>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</si>
  <si>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</si>
  <si>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</si>
  <si>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</si>
  <si>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</si>
  <si>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</si>
  <si>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</si>
  <si>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</si>
  <si>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</si>
  <si>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</si>
  <si>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</si>
  <si>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</si>
  <si>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</si>
  <si>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</si>
  <si>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</si>
  <si>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</si>
  <si>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</si>
  <si>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</si>
  <si>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</si>
  <si>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</si>
  <si>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</si>
  <si>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</si>
  <si>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</si>
  <si>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</si>
  <si>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</si>
  <si>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</si>
  <si>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</si>
  <si>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</si>
  <si>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</si>
  <si>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</si>
  <si>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</si>
  <si>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</si>
  <si>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</si>
  <si>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</si>
  <si>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</si>
  <si>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</si>
  <si>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</si>
  <si>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</si>
  <si>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</si>
  <si>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</si>
  <si>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</si>
  <si>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</si>
  <si>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</si>
  <si>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</si>
  <si>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</si>
  <si>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</si>
  <si>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</si>
  <si>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</si>
  <si>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</si>
  <si>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</si>
  <si>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</si>
  <si>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</si>
  <si>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</si>
  <si>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</si>
  <si>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</si>
  <si>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</si>
  <si>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</si>
  <si>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</si>
  <si>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</si>
  <si>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</si>
  <si>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</si>
  <si>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</si>
  <si>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</si>
  <si>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</si>
  <si>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</si>
  <si>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</si>
  <si>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</si>
  <si>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</si>
  <si>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</si>
  <si>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</si>
  <si>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</si>
  <si>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</si>
  <si>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</si>
  <si>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</si>
  <si>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</si>
  <si>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</si>
  <si>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</si>
  <si>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</si>
  <si>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</si>
  <si>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</si>
  <si>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</si>
  <si>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</si>
  <si>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</si>
  <si>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</si>
  <si>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</si>
  <si>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</si>
  <si>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</si>
  <si>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</si>
  <si>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</si>
  <si>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</si>
  <si>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</si>
  <si>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</si>
  <si>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</si>
  <si>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</si>
  <si>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</si>
  <si>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</si>
  <si>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</si>
  <si>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</si>
  <si>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</si>
  <si>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</si>
  <si>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</si>
  <si>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</si>
  <si>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</si>
  <si>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</si>
  <si>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</si>
  <si>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</si>
  <si>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</si>
  <si>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</si>
  <si>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</si>
  <si>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</si>
  <si>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</si>
  <si>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</si>
  <si>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</si>
  <si>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</si>
  <si>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</si>
  <si>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</si>
  <si>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</si>
  <si>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</si>
  <si>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</si>
  <si>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</si>
  <si>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</si>
  <si>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</si>
  <si>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</si>
  <si>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</si>
  <si>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</si>
  <si>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</si>
  <si>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</si>
  <si>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</si>
  <si>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</si>
  <si>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</si>
  <si>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</si>
  <si>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</si>
  <si>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</si>
  <si>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</si>
  <si>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</si>
  <si>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</si>
  <si>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</si>
  <si>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</si>
  <si>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</si>
  <si>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</si>
  <si>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</si>
  <si>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</si>
  <si>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</si>
  <si>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</si>
  <si>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</si>
  <si>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</si>
  <si>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</si>
  <si>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</si>
  <si>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</si>
  <si>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</si>
  <si>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</si>
  <si>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</si>
  <si>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</si>
  <si>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</si>
  <si>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</si>
  <si>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</si>
  <si>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</si>
  <si>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</si>
  <si>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</si>
  <si>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</si>
  <si>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</si>
  <si>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</si>
  <si>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</si>
  <si>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</si>
  <si>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</si>
  <si>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</si>
  <si>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</si>
  <si>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</si>
  <si>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</si>
  <si>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</si>
  <si>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</si>
  <si>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</si>
  <si>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</si>
  <si>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</si>
  <si>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</si>
  <si>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</si>
  <si>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</si>
  <si>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</si>
  <si>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</si>
  <si>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</si>
  <si>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</si>
  <si>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</si>
  <si>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</si>
  <si>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</si>
  <si>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</si>
  <si>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</si>
  <si>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</si>
  <si>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</si>
  <si>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</si>
  <si>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</si>
  <si>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</si>
  <si>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</si>
  <si>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</si>
  <si>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</si>
  <si>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</si>
  <si>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</si>
  <si>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</si>
  <si>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</si>
  <si>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</si>
  <si>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</si>
  <si>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</si>
  <si>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</si>
  <si>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</si>
  <si>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</si>
  <si>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</si>
  <si>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</si>
  <si>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</si>
  <si>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</si>
  <si>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</si>
  <si>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</si>
  <si>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</si>
  <si>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</si>
  <si>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</si>
  <si>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</si>
  <si>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</si>
  <si>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</si>
  <si>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</si>
  <si>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</si>
  <si>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</si>
  <si>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</si>
  <si>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</si>
  <si>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</si>
  <si>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</si>
  <si>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</si>
  <si>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</si>
  <si>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</si>
  <si>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</si>
  <si>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</si>
  <si>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</si>
  <si>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</si>
  <si>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</si>
  <si>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</si>
  <si>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</si>
  <si>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</si>
  <si>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</si>
  <si>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</si>
  <si>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</si>
  <si>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</si>
  <si>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</si>
  <si>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</si>
  <si>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</si>
  <si>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</si>
  <si>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</si>
  <si>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</si>
  <si>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</si>
  <si>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</si>
  <si>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</si>
  <si>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</si>
  <si>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</si>
  <si>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</si>
  <si>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</si>
  <si>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</si>
  <si>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</si>
  <si>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</si>
  <si>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</si>
  <si>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</si>
  <si>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</si>
  <si>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</si>
  <si>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</si>
  <si>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</si>
  <si>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</si>
  <si>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</si>
  <si>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</si>
  <si>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</si>
  <si>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</si>
  <si>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</si>
  <si>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</si>
  <si>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</si>
  <si>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</si>
  <si>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</si>
  <si>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</si>
  <si>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</si>
  <si>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</si>
  <si>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</si>
  <si>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</si>
  <si>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</si>
  <si>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</si>
  <si>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</si>
  <si>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</si>
  <si>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</si>
  <si>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</si>
  <si>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</si>
  <si>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</si>
  <si>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</si>
  <si>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</si>
  <si>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</si>
  <si>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</si>
  <si>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</si>
  <si>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</si>
  <si>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</si>
  <si>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</si>
  <si>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</si>
  <si>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</si>
  <si>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</si>
  <si>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</si>
  <si>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</si>
  <si>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</si>
  <si>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</si>
  <si>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</si>
  <si>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</si>
  <si>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</si>
  <si>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</si>
  <si>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</si>
  <si>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</si>
  <si>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</si>
  <si>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</si>
  <si>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</si>
  <si>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</si>
  <si>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</si>
  <si>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</si>
  <si>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</si>
  <si>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</si>
  <si>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</si>
  <si>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</si>
  <si>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</si>
  <si>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</si>
  <si>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</si>
  <si>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</si>
  <si>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</si>
  <si>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</si>
  <si>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</si>
  <si>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</si>
  <si>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</si>
  <si>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</si>
  <si>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</si>
  <si>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</si>
  <si>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</si>
  <si>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</si>
  <si>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</si>
  <si>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</si>
  <si>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</si>
  <si>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</si>
  <si>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</si>
  <si>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</si>
  <si>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</si>
  <si>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</si>
  <si>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</si>
  <si>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</si>
  <si>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</si>
  <si>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</si>
  <si>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</si>
  <si>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</si>
  <si>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</si>
  <si>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</si>
  <si>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</si>
  <si>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</si>
  <si>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</si>
  <si>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</si>
  <si>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</si>
  <si>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</si>
  <si>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</si>
  <si>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</si>
  <si>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</si>
  <si>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</si>
  <si>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</si>
  <si>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</si>
  <si>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</si>
  <si>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</si>
  <si>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</si>
  <si>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</si>
  <si>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</si>
  <si>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</si>
  <si>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</si>
  <si>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</si>
  <si>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</si>
  <si>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</si>
  <si>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</si>
  <si>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</si>
  <si>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</si>
  <si>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</si>
  <si>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</si>
  <si>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</si>
  <si>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</si>
  <si>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</si>
  <si>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</si>
  <si>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</si>
  <si>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</si>
  <si>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</si>
  <si>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</si>
  <si>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</si>
  <si>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</si>
  <si>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</si>
  <si>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</si>
  <si>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</si>
  <si>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</si>
  <si>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</si>
  <si>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</si>
  <si>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</si>
  <si>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</si>
  <si>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</si>
  <si>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</si>
  <si>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</si>
  <si>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</si>
  <si>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</si>
  <si>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</si>
  <si>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</si>
  <si>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</si>
  <si>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</si>
  <si>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</si>
  <si>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</si>
  <si>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</si>
  <si>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</si>
  <si>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</si>
  <si>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</si>
  <si>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</si>
  <si>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</si>
  <si>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</si>
  <si>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</si>
  <si>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</si>
  <si>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</si>
  <si>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</si>
  <si>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</si>
  <si>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</si>
  <si>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</si>
  <si>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</si>
  <si>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</si>
  <si>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</si>
  <si>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</si>
  <si>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</si>
  <si>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</si>
  <si>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</si>
  <si>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</si>
  <si>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</si>
  <si>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</si>
  <si>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</si>
  <si>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</si>
  <si>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</si>
  <si>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</si>
  <si>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</si>
  <si>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</si>
  <si>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</si>
  <si>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</si>
  <si>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</si>
  <si>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</si>
  <si>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</si>
  <si>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</si>
  <si>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</si>
  <si>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</si>
  <si>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</si>
  <si>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</si>
  <si>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</si>
  <si>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</si>
  <si>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</si>
  <si>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</si>
  <si>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</si>
  <si>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</si>
  <si>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</si>
  <si>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</si>
  <si>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</si>
  <si>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</si>
  <si>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</si>
  <si>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</si>
  <si>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</si>
  <si>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</si>
  <si>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</si>
  <si>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</si>
  <si>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</si>
  <si>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</si>
  <si>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</si>
  <si>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</si>
  <si>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</si>
  <si>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</si>
  <si>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</si>
  <si>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</si>
  <si>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</si>
  <si>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</si>
  <si>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</si>
  <si>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</si>
  <si>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</si>
  <si>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</si>
  <si>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</si>
  <si>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</si>
  <si>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</si>
  <si>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</si>
  <si>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</si>
  <si>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</si>
  <si>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</si>
  <si>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</si>
  <si>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</si>
  <si>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</si>
  <si>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</si>
  <si>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</si>
  <si>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</si>
  <si>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</si>
  <si>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</si>
  <si>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</si>
  <si>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</si>
  <si>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</si>
  <si>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</si>
  <si>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</si>
  <si>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</si>
  <si>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</si>
  <si>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</si>
  <si>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</si>
  <si>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</si>
  <si>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</si>
  <si>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</si>
  <si>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</si>
  <si>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</si>
  <si>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</si>
  <si>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</si>
  <si>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</si>
  <si>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</si>
  <si>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</si>
  <si>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</si>
  <si>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</si>
  <si>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</si>
  <si>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</si>
  <si>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</si>
  <si>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</si>
  <si>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</si>
  <si>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</si>
  <si>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</si>
  <si>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</si>
  <si>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</si>
  <si>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</si>
  <si>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</si>
  <si>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</si>
  <si>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</si>
  <si>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</si>
  <si>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</si>
  <si>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</si>
  <si>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</si>
  <si>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</si>
  <si>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</si>
  <si>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</si>
  <si>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</si>
  <si>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</si>
  <si>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</si>
  <si>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</si>
  <si>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</si>
  <si>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</si>
  <si>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</si>
  <si>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</si>
  <si>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</si>
  <si>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</si>
  <si>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</si>
  <si>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</si>
  <si>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</si>
  <si>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</si>
  <si>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</si>
  <si>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</si>
  <si>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</si>
  <si>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</si>
  <si>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</si>
  <si>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</si>
  <si>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</si>
  <si>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</si>
  <si>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</si>
  <si>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</si>
  <si>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</si>
  <si>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</si>
  <si>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</si>
  <si>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</si>
  <si>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</si>
  <si>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</si>
  <si>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</si>
  <si>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</si>
  <si>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</si>
  <si>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</si>
  <si>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</si>
  <si>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</si>
  <si>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</si>
  <si>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</si>
  <si>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</si>
  <si>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</si>
  <si>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</si>
  <si>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</si>
  <si>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</si>
  <si>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</si>
  <si>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</si>
  <si>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</si>
  <si>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</si>
  <si>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</si>
  <si>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</si>
  <si>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</si>
  <si>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</si>
  <si>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</si>
  <si>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</si>
  <si>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</si>
  <si>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</si>
  <si>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</si>
  <si>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</si>
  <si>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</si>
  <si>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</si>
  <si>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</si>
  <si>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</si>
  <si>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</si>
  <si>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</si>
  <si>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</si>
  <si>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</si>
  <si>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</si>
  <si>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</si>
  <si>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</si>
  <si>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</si>
  <si>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</si>
  <si>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</si>
  <si>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</si>
  <si>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</si>
  <si>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</si>
  <si>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</si>
  <si>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</si>
  <si>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</si>
  <si>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</si>
  <si>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</si>
  <si>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</si>
  <si>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</si>
  <si>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</si>
  <si>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</si>
  <si>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</si>
  <si>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</si>
  <si>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</si>
  <si>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</si>
  <si>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</si>
  <si>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</si>
  <si>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</si>
  <si>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</si>
  <si>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</si>
  <si>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</si>
  <si>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</si>
  <si>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</si>
  <si>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</si>
  <si>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</si>
  <si>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</si>
  <si>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</si>
  <si>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</si>
  <si>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</si>
  <si>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</si>
  <si>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</si>
  <si>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</si>
  <si>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</si>
  <si>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</si>
  <si>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</si>
  <si>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</si>
  <si>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</si>
  <si>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</si>
  <si>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</si>
  <si>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</si>
  <si>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</si>
  <si>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</si>
  <si>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</si>
  <si>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</si>
  <si>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</si>
  <si>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</si>
  <si>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</si>
  <si>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</si>
  <si>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</si>
  <si>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</si>
  <si>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</si>
  <si>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</si>
  <si>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</si>
  <si>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</si>
  <si>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</si>
  <si>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</si>
  <si>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</si>
  <si>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</si>
  <si>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</si>
  <si>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</si>
  <si>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</si>
  <si>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</si>
  <si>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</si>
  <si>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</si>
  <si>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</si>
  <si>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</si>
  <si>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</si>
  <si>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</si>
  <si>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</si>
  <si>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</si>
  <si>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</si>
  <si>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</si>
  <si>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</si>
  <si>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</si>
  <si>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</si>
  <si>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</si>
  <si>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</si>
  <si>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</si>
  <si>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</si>
  <si>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</si>
  <si>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</si>
  <si>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</si>
  <si>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</si>
  <si>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</si>
  <si>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</si>
  <si>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</si>
  <si>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</si>
  <si>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</si>
  <si>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</si>
  <si>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</si>
  <si>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</si>
  <si>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</si>
  <si>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</si>
  <si>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</si>
  <si>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</si>
  <si>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</si>
  <si>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</si>
  <si>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</si>
  <si>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</si>
  <si>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</si>
  <si>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</si>
  <si>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</si>
  <si>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</si>
  <si>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</si>
  <si>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</si>
  <si>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</si>
  <si>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</si>
  <si>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</si>
  <si>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</si>
  <si>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</si>
  <si>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</si>
  <si>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</si>
  <si>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</si>
  <si>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</si>
  <si>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</si>
  <si>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</si>
  <si>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</si>
  <si>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</si>
  <si>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</si>
  <si>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</si>
  <si>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</si>
  <si>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</si>
  <si>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</si>
  <si>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</si>
  <si>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</si>
  <si>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</si>
  <si>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</si>
  <si>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</si>
  <si>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</si>
  <si>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</si>
  <si>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</si>
  <si>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</si>
  <si>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</si>
  <si>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</si>
  <si>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</si>
  <si>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</si>
  <si>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</si>
  <si>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</si>
  <si>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</si>
  <si>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</si>
  <si>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</si>
  <si>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</si>
  <si>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</si>
  <si>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</si>
  <si>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</si>
  <si>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</si>
  <si>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</si>
  <si>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</si>
  <si>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</si>
  <si>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</si>
  <si>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</si>
  <si>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</si>
  <si>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</si>
  <si>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</si>
  <si>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</si>
  <si>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</si>
  <si>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</si>
  <si>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</si>
  <si>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</si>
  <si>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</si>
  <si>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</si>
  <si>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</si>
  <si>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</si>
  <si>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</si>
  <si>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</si>
  <si>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</si>
  <si>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</si>
  <si>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</si>
  <si>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</si>
  <si>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</si>
  <si>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</si>
  <si>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</si>
  <si>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</si>
  <si>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</si>
  <si>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</si>
  <si>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</si>
  <si>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</si>
  <si>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</si>
  <si>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</si>
  <si>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</si>
  <si>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</si>
  <si>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</si>
  <si>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</si>
  <si>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</si>
  <si>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</si>
  <si>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</si>
  <si>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</si>
  <si>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</si>
  <si>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</si>
  <si>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</si>
  <si>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</si>
  <si>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</si>
  <si>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</si>
  <si>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</si>
  <si>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</si>
  <si>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</si>
  <si>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</si>
  <si>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</si>
  <si>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</si>
  <si>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</si>
  <si>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</si>
  <si>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</si>
  <si>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</si>
  <si>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</si>
  <si>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</si>
  <si>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</si>
  <si>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</si>
  <si>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</si>
  <si>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</si>
  <si>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</si>
  <si>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</si>
  <si>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</si>
  <si>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</si>
  <si>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</si>
  <si>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</si>
  <si>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</si>
  <si>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</si>
  <si>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</si>
  <si>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</si>
  <si>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</si>
  <si>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</si>
  <si>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</si>
  <si>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</si>
  <si>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</si>
  <si>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</si>
  <si>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</si>
  <si>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</si>
  <si>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</si>
  <si>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</si>
  <si>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</si>
  <si>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</si>
  <si>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</si>
  <si>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</si>
  <si>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</si>
  <si>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</si>
  <si>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</si>
  <si>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</si>
  <si>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</si>
  <si>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</si>
  <si>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</si>
  <si>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</si>
  <si>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</si>
  <si>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</si>
  <si>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</si>
  <si>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</si>
  <si>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</si>
  <si>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</si>
  <si>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</si>
  <si>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</si>
  <si>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</si>
  <si>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</si>
  <si>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</si>
  <si>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</si>
  <si>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</si>
  <si>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</si>
  <si>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</si>
  <si>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</si>
  <si>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</si>
  <si>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</si>
  <si>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</si>
  <si>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</si>
  <si>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</si>
  <si>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</si>
  <si>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</si>
  <si>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</si>
  <si>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</si>
  <si>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</si>
  <si>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</si>
  <si>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</si>
  <si>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</si>
  <si>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</si>
  <si>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</si>
  <si>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</si>
  <si>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</si>
  <si>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</si>
  <si>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</si>
  <si>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</si>
  <si>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</si>
  <si>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</si>
  <si>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</si>
  <si>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</si>
  <si>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</si>
  <si>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</si>
  <si>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</si>
  <si>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</si>
  <si>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</si>
  <si>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</si>
  <si>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</si>
  <si>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</si>
  <si>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</si>
  <si>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</si>
  <si>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</si>
  <si>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</si>
  <si>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</si>
  <si>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</si>
  <si>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</si>
  <si>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</si>
  <si>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</si>
  <si>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</si>
  <si>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</si>
  <si>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</si>
  <si>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</si>
  <si>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</si>
  <si>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</si>
  <si>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</si>
  <si>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</si>
  <si>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</si>
  <si>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</si>
  <si>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</si>
  <si>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</si>
  <si>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</si>
  <si>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</si>
  <si>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</si>
  <si>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</si>
  <si>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</si>
  <si>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</si>
  <si>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</si>
  <si>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</si>
  <si>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</si>
  <si>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</si>
  <si>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</si>
  <si>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</si>
  <si>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</si>
  <si>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</si>
  <si>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</si>
  <si>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</si>
  <si>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</si>
  <si>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</si>
  <si>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</si>
  <si>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</si>
  <si>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</si>
  <si>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</si>
  <si>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</si>
  <si>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</si>
  <si>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</si>
  <si>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</si>
  <si>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</si>
  <si>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</si>
  <si>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</si>
  <si>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</si>
  <si>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</si>
  <si>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</si>
  <si>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</si>
  <si>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</si>
  <si>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</si>
  <si>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</si>
  <si>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</si>
  <si>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</si>
  <si>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</si>
  <si>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</si>
  <si>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</si>
  <si>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</si>
  <si>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</si>
  <si>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</si>
  <si>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</si>
  <si>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</si>
  <si>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</si>
  <si>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</si>
  <si>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</si>
  <si>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</si>
  <si>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</si>
  <si>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</si>
  <si>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</si>
  <si>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</si>
  <si>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</si>
  <si>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</si>
  <si>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</si>
  <si>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</si>
  <si>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</si>
  <si>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</si>
  <si>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</si>
  <si>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</si>
  <si>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</si>
  <si>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</si>
  <si>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</si>
  <si>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</si>
  <si>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</si>
  <si>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</si>
  <si>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</si>
  <si>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</si>
  <si>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</si>
  <si>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</si>
  <si>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</si>
  <si>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</si>
  <si>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</si>
  <si>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</si>
  <si>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</si>
  <si>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</si>
  <si>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</si>
  <si>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</si>
  <si>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</si>
  <si>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</si>
  <si>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</si>
  <si>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</si>
  <si>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</si>
  <si>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</si>
  <si>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</si>
  <si>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</si>
  <si>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</si>
  <si>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</si>
  <si>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</si>
  <si>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</si>
  <si>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</si>
  <si>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</si>
  <si>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</si>
  <si>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</si>
  <si>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</si>
  <si>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</si>
  <si>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</si>
  <si>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</si>
  <si>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</si>
  <si>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</si>
  <si>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</si>
  <si>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</si>
  <si>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</si>
  <si>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</si>
  <si>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</si>
  <si>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</si>
  <si>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</si>
  <si>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</si>
  <si>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</si>
  <si>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</si>
  <si>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</si>
  <si>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</si>
  <si>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</si>
  <si>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</si>
  <si>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</si>
  <si>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</si>
  <si>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</si>
  <si>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</si>
  <si>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</si>
  <si>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</si>
  <si>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</si>
  <si>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</si>
  <si>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</si>
  <si>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</si>
  <si>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</si>
  <si>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</si>
  <si>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</si>
  <si>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</si>
  <si>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</si>
  <si>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</si>
  <si>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</si>
  <si>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</si>
  <si>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</si>
  <si>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</si>
  <si>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</si>
  <si>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</si>
  <si>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</si>
  <si>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</si>
  <si>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</si>
  <si>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</si>
  <si>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</si>
  <si>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</si>
  <si>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</si>
  <si>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</si>
  <si>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</si>
  <si>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</si>
  <si>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</si>
  <si>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</si>
  <si>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</si>
  <si>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</si>
  <si>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</si>
  <si>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</si>
  <si>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</si>
  <si>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</si>
  <si>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</si>
  <si>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</si>
  <si>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</si>
  <si>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</si>
  <si>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</si>
  <si>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</si>
  <si>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</si>
  <si>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</si>
  <si>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</si>
  <si>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</si>
  <si>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</si>
  <si>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</si>
  <si>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</si>
  <si>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</si>
  <si>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</si>
  <si>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</si>
  <si>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</si>
  <si>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</si>
  <si>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</si>
  <si>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</si>
  <si>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</si>
  <si>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</si>
  <si>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</si>
  <si>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</si>
  <si>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</si>
  <si>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</si>
  <si>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</si>
  <si>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</si>
  <si>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</si>
  <si>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</si>
  <si>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</si>
  <si>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</si>
  <si>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</si>
  <si>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</si>
  <si>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</si>
  <si>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</si>
  <si>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</si>
  <si>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</si>
  <si>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</si>
  <si>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</si>
  <si>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</si>
  <si>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</si>
  <si>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</si>
  <si>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</si>
  <si>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</si>
  <si>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</si>
  <si>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</si>
  <si>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</si>
  <si>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</si>
  <si>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</si>
  <si>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</si>
  <si>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</si>
  <si>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</si>
  <si>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</si>
  <si>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</si>
  <si>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</si>
  <si>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</si>
  <si>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</si>
  <si>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</si>
  <si>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</si>
  <si>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</si>
  <si>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</si>
  <si>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</si>
  <si>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</si>
  <si>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</si>
  <si>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</si>
  <si>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</si>
  <si>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</si>
  <si>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</si>
  <si>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</si>
  <si>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</si>
  <si>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</si>
  <si>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</si>
  <si>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</si>
  <si>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</si>
  <si>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</si>
  <si>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</si>
  <si>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</si>
  <si>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</si>
  <si>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</si>
  <si>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</si>
  <si>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</si>
  <si>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</si>
  <si>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</si>
  <si>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</si>
  <si>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</si>
  <si>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</si>
  <si>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</si>
  <si>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</si>
  <si>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</si>
  <si>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</si>
  <si>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</si>
  <si>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</si>
  <si>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</si>
  <si>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</si>
  <si>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</si>
  <si>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</si>
  <si>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</si>
  <si>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</si>
  <si>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</si>
  <si>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</si>
  <si>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</si>
  <si>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</si>
  <si>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</si>
  <si>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</si>
  <si>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</si>
  <si>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</si>
  <si>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</si>
  <si>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</si>
  <si>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</si>
  <si>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</si>
  <si>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</si>
  <si>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</si>
  <si>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</si>
  <si>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</si>
  <si>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</si>
  <si>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</si>
  <si>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</si>
  <si>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</si>
  <si>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</si>
  <si>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</si>
  <si>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</si>
  <si>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</si>
  <si>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</si>
  <si>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</si>
  <si>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</si>
  <si>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</si>
  <si>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</si>
  <si>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</si>
  <si>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</si>
  <si>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</si>
  <si>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</si>
  <si>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</si>
  <si>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</si>
  <si>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</si>
  <si>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</si>
  <si>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</si>
  <si>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</si>
  <si>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</si>
  <si>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</si>
  <si>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</si>
  <si>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</si>
  <si>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</si>
  <si>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</si>
  <si>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</si>
  <si>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</si>
  <si>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</si>
  <si>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</si>
  <si>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</si>
  <si>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</si>
  <si>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</si>
  <si>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</si>
  <si>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</si>
  <si>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</si>
  <si>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</si>
  <si>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</si>
  <si>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</si>
  <si>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</si>
  <si>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</si>
  <si>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</si>
  <si>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</si>
  <si>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</si>
  <si>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</si>
  <si>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</si>
  <si>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</si>
  <si>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</si>
  <si>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</si>
  <si>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</si>
  <si>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</si>
  <si>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</si>
  <si>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</si>
  <si>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</si>
  <si>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</si>
  <si>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</si>
  <si>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</si>
  <si>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</si>
  <si>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</si>
  <si>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</si>
  <si>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</si>
  <si>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</si>
  <si>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</si>
  <si>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</si>
  <si>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</si>
  <si>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</si>
  <si>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</si>
  <si>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</si>
  <si>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</si>
  <si>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</si>
  <si>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</si>
  <si>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</si>
  <si>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</si>
  <si>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</si>
  <si>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</si>
  <si>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</si>
  <si>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</si>
  <si>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</si>
  <si>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</si>
  <si>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</si>
  <si>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</si>
  <si>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</si>
  <si>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</si>
  <si>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</si>
  <si>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</si>
  <si>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</si>
  <si>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</si>
  <si>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</si>
  <si>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</si>
  <si>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</si>
  <si>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</si>
  <si>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</si>
  <si>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</si>
  <si>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</si>
  <si>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</si>
  <si>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</si>
  <si>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</si>
  <si>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</si>
  <si>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</si>
  <si>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</si>
  <si>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</si>
  <si>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</si>
  <si>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</si>
  <si>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</si>
  <si>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</si>
  <si>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</si>
  <si>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</si>
  <si>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</si>
  <si>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</si>
  <si>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</si>
  <si>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</si>
  <si>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</si>
  <si>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</si>
  <si>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</si>
  <si>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</si>
  <si>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</si>
  <si>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</si>
  <si>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</si>
  <si>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</si>
  <si>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</si>
  <si>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</si>
  <si>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</si>
  <si>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</si>
  <si>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</si>
  <si>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</si>
  <si>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</si>
  <si>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</si>
  <si>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</si>
  <si>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</si>
  <si>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</si>
  <si>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</si>
  <si>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</si>
  <si>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</si>
  <si>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</si>
  <si>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</si>
  <si>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</si>
  <si>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</si>
  <si>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</si>
  <si>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</si>
  <si>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</si>
  <si>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</si>
  <si>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</si>
  <si>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</si>
  <si>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</si>
  <si>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</si>
  <si>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</si>
  <si>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</si>
  <si>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</si>
  <si>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</si>
  <si>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</si>
  <si>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</si>
  <si>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</si>
  <si>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</si>
  <si>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</si>
  <si>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</si>
  <si>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</si>
  <si>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</si>
  <si>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</si>
  <si>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</si>
  <si>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</si>
  <si>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</si>
  <si>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</si>
  <si>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</si>
  <si>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</si>
  <si>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</si>
  <si>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</si>
  <si>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</si>
  <si>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</si>
  <si>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</si>
  <si>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</si>
  <si>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</si>
  <si>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</si>
  <si>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</si>
  <si>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</si>
  <si>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</si>
  <si>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</si>
  <si>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</si>
  <si>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</si>
  <si>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</si>
  <si>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</si>
  <si>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</si>
  <si>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</si>
  <si>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</si>
  <si>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</si>
  <si>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</si>
  <si>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</si>
  <si>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</si>
  <si>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</si>
  <si>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</si>
  <si>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</si>
  <si>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</si>
  <si>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</si>
  <si>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</si>
  <si>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</si>
  <si>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</si>
  <si>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</si>
  <si>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</si>
  <si>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</si>
  <si>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</si>
  <si>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</si>
  <si>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</si>
  <si>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</si>
  <si>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</si>
  <si>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</si>
  <si>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</si>
  <si>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</si>
  <si>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</si>
  <si>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</si>
  <si>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</si>
  <si>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</si>
  <si>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</si>
  <si>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</si>
  <si>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</si>
  <si>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</si>
  <si>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</si>
  <si>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</si>
  <si>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</si>
  <si>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</si>
  <si>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</si>
  <si>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</si>
  <si>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</si>
  <si>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</si>
  <si>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</si>
  <si>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</si>
  <si>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</si>
  <si>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</si>
  <si>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</si>
  <si>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</si>
  <si>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</si>
  <si>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</si>
  <si>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</si>
  <si>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</si>
  <si>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</si>
  <si>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</si>
  <si>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</si>
  <si>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</si>
  <si>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</si>
  <si>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</si>
  <si>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</si>
  <si>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</si>
  <si>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</si>
  <si>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</si>
  <si>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</si>
  <si>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</si>
  <si>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</si>
  <si>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</si>
  <si>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</si>
  <si>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</si>
  <si>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</si>
  <si>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</si>
  <si>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</si>
  <si>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</si>
  <si>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</si>
  <si>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</si>
  <si>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</si>
  <si>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</si>
  <si>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</si>
  <si>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</si>
  <si>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</si>
  <si>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</si>
  <si>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</si>
  <si>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</si>
  <si>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</si>
  <si>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</si>
  <si>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</si>
  <si>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</si>
  <si>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</si>
  <si>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</si>
  <si>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</si>
  <si>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</si>
  <si>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</si>
  <si>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</si>
  <si>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</si>
  <si>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</si>
  <si>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</si>
  <si>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</si>
  <si>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</si>
  <si>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</si>
  <si>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</si>
  <si>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</si>
  <si>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</si>
  <si>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</si>
  <si>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</si>
  <si>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</si>
  <si>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</si>
  <si>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</si>
  <si>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</si>
  <si>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</si>
  <si>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</si>
  <si>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</si>
  <si>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</si>
  <si>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</si>
  <si>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</si>
  <si>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</si>
  <si>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</si>
  <si>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</si>
  <si>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</si>
  <si>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</si>
  <si>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</si>
  <si>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</si>
  <si>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</si>
  <si>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</si>
  <si>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</si>
  <si>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</si>
  <si>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</si>
  <si>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</si>
  <si>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</si>
  <si>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</si>
  <si>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</si>
  <si>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</si>
  <si>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</si>
  <si>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</si>
  <si>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</si>
  <si>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</si>
  <si>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</si>
  <si>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</si>
  <si>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</si>
  <si>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</si>
  <si>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</si>
  <si>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</si>
  <si>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</si>
  <si>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</si>
  <si>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</si>
  <si>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</si>
  <si>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</si>
  <si>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</si>
  <si>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</si>
  <si>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</si>
  <si>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</si>
  <si>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</si>
  <si>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</si>
  <si>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</si>
  <si>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</si>
  <si>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</si>
  <si>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</si>
  <si>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</si>
  <si>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</si>
  <si>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</si>
  <si>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</si>
  <si>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</si>
  <si>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</si>
  <si>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</si>
  <si>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</si>
  <si>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</si>
  <si>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</si>
  <si>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</si>
  <si>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</si>
  <si>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</si>
  <si>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</si>
  <si>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</si>
  <si>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</si>
  <si>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</si>
  <si>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</si>
  <si>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</si>
  <si>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</si>
  <si>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</si>
  <si>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</si>
  <si>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</si>
  <si>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</si>
  <si>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</si>
  <si>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</si>
  <si>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</si>
  <si>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</si>
  <si>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</si>
  <si>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</si>
  <si>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</si>
  <si>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</si>
  <si>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</si>
  <si>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</si>
  <si>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</si>
  <si>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</si>
  <si>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</si>
  <si>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</si>
  <si>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</si>
  <si>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</si>
  <si>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</si>
  <si>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</si>
  <si>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</si>
  <si>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</si>
  <si>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</si>
  <si>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</si>
  <si>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</si>
  <si>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</si>
  <si>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</si>
  <si>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</si>
  <si>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</si>
  <si>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</si>
  <si>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</si>
  <si>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</si>
  <si>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</si>
  <si>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</si>
  <si>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</si>
  <si>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</si>
  <si>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</si>
  <si>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</si>
  <si>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</si>
  <si>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</si>
  <si>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</si>
  <si>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</si>
  <si>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</si>
  <si>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</si>
  <si>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</si>
  <si>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</si>
  <si>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</si>
  <si>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</si>
  <si>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</si>
  <si>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</si>
  <si>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</si>
  <si>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</si>
  <si>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</si>
  <si>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</si>
  <si>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</si>
  <si>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</si>
  <si>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</si>
  <si>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</si>
  <si>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</si>
  <si>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</si>
  <si>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</si>
  <si>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</si>
  <si>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</si>
  <si>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</si>
  <si>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</si>
  <si>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</si>
  <si>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</si>
  <si>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</si>
  <si>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</si>
  <si>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</si>
  <si>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</si>
  <si>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</si>
  <si>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</si>
  <si>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</si>
  <si>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</si>
  <si>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</si>
  <si>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</si>
  <si>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</si>
  <si>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</si>
  <si>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</si>
  <si>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</si>
  <si>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</si>
  <si>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</si>
  <si>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</si>
  <si>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</si>
  <si>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</si>
  <si>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</si>
  <si>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</si>
  <si>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</si>
  <si>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</si>
  <si>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</si>
  <si>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</si>
  <si>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</si>
  <si>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</si>
  <si>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</si>
  <si>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</si>
  <si>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</si>
  <si>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</si>
  <si>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</si>
  <si>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</si>
  <si>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</si>
  <si>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</si>
  <si>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</si>
  <si>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</si>
  <si>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</si>
  <si>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</si>
  <si>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</si>
  <si>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</si>
  <si>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</si>
  <si>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</si>
  <si>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</si>
  <si>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</si>
  <si>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</si>
  <si>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</si>
  <si>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</si>
  <si>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</si>
  <si>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</si>
  <si>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</si>
  <si>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</si>
  <si>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</si>
  <si>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</si>
  <si>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</si>
  <si>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</si>
  <si>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</si>
  <si>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</si>
  <si>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</si>
  <si>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</si>
  <si>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</si>
  <si>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</si>
  <si>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</si>
  <si>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</si>
  <si>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</si>
  <si>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</si>
  <si>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</si>
  <si>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</si>
  <si>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</si>
  <si>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</si>
  <si>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</si>
  <si>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</si>
  <si>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</si>
  <si>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</si>
  <si>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</si>
  <si>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</si>
  <si>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</si>
  <si>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</si>
  <si>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</si>
  <si>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</si>
  <si>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</si>
  <si>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</si>
  <si>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</si>
  <si>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</si>
  <si>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</si>
  <si>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</si>
  <si>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</si>
  <si>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</si>
  <si>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</si>
  <si>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</si>
  <si>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</si>
  <si>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</si>
  <si>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</si>
  <si>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</si>
  <si>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</si>
  <si>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</si>
  <si>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</si>
  <si>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</si>
  <si>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</si>
  <si>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</si>
  <si>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</si>
  <si>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</si>
  <si>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</si>
  <si>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</si>
  <si>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</si>
  <si>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</si>
  <si>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</si>
  <si>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</si>
  <si>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</si>
  <si>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</si>
  <si>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</si>
  <si>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</si>
  <si>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</si>
  <si>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</si>
  <si>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</si>
  <si>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</si>
  <si>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</si>
  <si>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</si>
  <si>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</si>
  <si>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</si>
  <si>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</si>
  <si>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</si>
  <si>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</si>
  <si>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</si>
  <si>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</si>
  <si>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</si>
  <si>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</si>
  <si>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</si>
  <si>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</si>
  <si>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</si>
  <si>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</si>
  <si>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</si>
  <si>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</si>
  <si>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</si>
  <si>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</si>
  <si>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</si>
  <si>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</si>
  <si>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</si>
  <si>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</si>
  <si>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</si>
  <si>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</si>
  <si>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</si>
  <si>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</si>
  <si>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</si>
  <si>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</si>
  <si>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</si>
  <si>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</si>
  <si>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</si>
  <si>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</si>
  <si>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</si>
  <si>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</si>
  <si>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</si>
  <si>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</si>
  <si>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</si>
  <si>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</si>
  <si>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</si>
  <si>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</si>
  <si>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</si>
  <si>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</si>
  <si>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</si>
  <si>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</si>
  <si>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</si>
  <si>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</si>
  <si>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</si>
  <si>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</si>
  <si>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</si>
  <si>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</si>
  <si>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</si>
  <si>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</si>
  <si>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</si>
  <si>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</si>
  <si>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</si>
  <si>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</si>
  <si>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</si>
  <si>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</si>
  <si>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</si>
  <si>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</si>
  <si>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</si>
  <si>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</si>
  <si>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</si>
  <si>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</si>
  <si>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</si>
  <si>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</si>
  <si>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</si>
  <si>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</si>
  <si>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</si>
  <si>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</si>
  <si>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</si>
  <si>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</si>
  <si>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</si>
  <si>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</si>
  <si>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</si>
  <si>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</si>
  <si>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</si>
  <si>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</si>
  <si>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</si>
  <si>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</si>
  <si>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</si>
  <si>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</si>
  <si>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</si>
  <si>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</si>
  <si>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</si>
  <si>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</si>
  <si>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</si>
  <si>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</si>
  <si>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</si>
  <si>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</si>
  <si>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</si>
  <si>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</si>
  <si>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</si>
  <si>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</si>
  <si>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</si>
  <si>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</si>
  <si>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</si>
  <si>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</si>
  <si>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</si>
  <si>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</si>
  <si>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</si>
  <si>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</si>
  <si>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</si>
  <si>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</si>
  <si>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</si>
  <si>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</si>
  <si>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</si>
  <si>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</si>
  <si>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</si>
  <si>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</si>
  <si>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</si>
  <si>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</si>
  <si>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</si>
  <si>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</si>
  <si>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</si>
  <si>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</si>
  <si>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</si>
  <si>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</si>
  <si>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</si>
  <si>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</si>
  <si>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</si>
  <si>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</si>
  <si>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</si>
  <si>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</si>
  <si>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</si>
  <si>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</si>
  <si>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</si>
  <si>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</si>
  <si>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</si>
  <si>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</si>
  <si>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</si>
  <si>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</si>
  <si>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</si>
  <si>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</si>
  <si>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</si>
  <si>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</si>
  <si>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</si>
  <si>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</si>
  <si>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</si>
  <si>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</si>
  <si>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</si>
  <si>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</si>
  <si>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</si>
  <si>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</si>
  <si>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</si>
  <si>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</si>
  <si>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</si>
  <si>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</si>
  <si>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</si>
  <si>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</si>
  <si>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</si>
  <si>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</si>
  <si>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</si>
  <si>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</si>
  <si>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</si>
  <si>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</si>
  <si>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</si>
  <si>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</si>
  <si>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</si>
  <si>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</si>
  <si>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</si>
  <si>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</si>
  <si>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</si>
  <si>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</si>
  <si>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</si>
  <si>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</si>
  <si>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</si>
  <si>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</si>
  <si>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</si>
  <si>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</si>
  <si>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</si>
  <si>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</si>
  <si>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</si>
  <si>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</si>
  <si>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</si>
  <si>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</si>
  <si>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</si>
  <si>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</si>
  <si>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</si>
  <si>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</si>
  <si>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</si>
  <si>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</si>
  <si>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</si>
  <si>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</si>
  <si>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</si>
  <si>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</si>
  <si>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</si>
  <si>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</si>
  <si>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</si>
  <si>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</si>
  <si>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</si>
  <si>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</si>
  <si>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</si>
  <si>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</si>
  <si>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</si>
  <si>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</si>
  <si>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</si>
  <si>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</si>
  <si>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</si>
  <si>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</si>
  <si>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</si>
  <si>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</si>
  <si>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</si>
  <si>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</si>
  <si>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</si>
  <si>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</si>
  <si>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</si>
  <si>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</si>
  <si>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</si>
  <si>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</si>
  <si>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</si>
  <si>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</si>
  <si>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</si>
  <si>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</si>
  <si>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</si>
  <si>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</si>
  <si>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</si>
  <si>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</si>
  <si>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</si>
  <si>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</si>
  <si>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</si>
  <si>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</si>
  <si>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</si>
  <si>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</si>
  <si>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</si>
  <si>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</si>
  <si>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</si>
  <si>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</si>
  <si>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</si>
  <si>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</si>
  <si>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</si>
  <si>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</si>
  <si>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</si>
  <si>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</si>
  <si>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</si>
  <si>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</si>
  <si>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</si>
  <si>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</si>
  <si>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</si>
  <si>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</si>
  <si>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</si>
  <si>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</si>
  <si>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</si>
  <si>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</si>
  <si>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</si>
  <si>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</si>
  <si>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</si>
  <si>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</si>
  <si>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</si>
  <si>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</si>
  <si>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</si>
  <si>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</si>
  <si>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</si>
  <si>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</si>
  <si>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</si>
  <si>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</si>
  <si>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</si>
  <si>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</si>
  <si>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</si>
  <si>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</si>
  <si>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</si>
  <si>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</si>
  <si>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</si>
  <si>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</si>
  <si>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</si>
  <si>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</si>
  <si>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</si>
  <si>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</si>
  <si>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</si>
  <si>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</si>
  <si>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</si>
  <si>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</si>
  <si>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</si>
  <si>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</si>
  <si>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</si>
  <si>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</si>
  <si>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</si>
  <si>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</si>
  <si>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</si>
  <si>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</si>
  <si>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</si>
  <si>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</si>
  <si>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</si>
  <si>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</si>
  <si>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</si>
  <si>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</si>
  <si>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</si>
  <si>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</si>
  <si>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</si>
  <si>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</si>
  <si>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</si>
  <si>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</si>
  <si>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</si>
  <si>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</si>
  <si>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</si>
  <si>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</si>
  <si>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</si>
  <si>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</si>
  <si>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</si>
  <si>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</si>
  <si>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</si>
  <si>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</si>
  <si>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</si>
  <si>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</si>
  <si>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</si>
  <si>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</si>
  <si>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</si>
  <si>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</si>
  <si>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</si>
  <si>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</si>
  <si>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</si>
  <si>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</si>
  <si>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</si>
  <si>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</si>
  <si>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</si>
  <si>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</si>
  <si>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</si>
  <si>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</si>
  <si>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</si>
  <si>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</si>
  <si>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</si>
  <si>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</si>
  <si>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</si>
  <si>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</si>
  <si>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</si>
  <si>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</si>
  <si>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</si>
  <si>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</si>
  <si>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</si>
  <si>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</si>
  <si>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</si>
  <si>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</si>
  <si>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</si>
  <si>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</si>
  <si>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</si>
  <si>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</si>
  <si>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</si>
  <si>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</si>
  <si>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</si>
  <si>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</si>
  <si>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</si>
  <si>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</si>
  <si>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</si>
  <si>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</si>
  <si>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</si>
  <si>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</si>
  <si>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</si>
  <si>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</si>
  <si>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</si>
  <si>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</si>
  <si>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</si>
  <si>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</si>
  <si>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</si>
  <si>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</si>
  <si>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</si>
  <si>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</si>
  <si>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</si>
  <si>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</si>
  <si>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</si>
  <si>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</si>
  <si>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</si>
  <si>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</si>
  <si>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</si>
  <si>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</si>
  <si>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</si>
  <si>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</si>
  <si>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</si>
  <si>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</si>
  <si>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</si>
  <si>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</si>
  <si>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</si>
  <si>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</si>
  <si>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</si>
  <si>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</si>
  <si>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</si>
  <si>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</si>
  <si>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</si>
  <si>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</si>
  <si>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</si>
  <si>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</si>
  <si>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</si>
  <si>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</si>
  <si>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</si>
  <si>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</si>
  <si>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</si>
  <si>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</si>
  <si>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</si>
  <si>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</si>
  <si>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</si>
  <si>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</si>
  <si>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</si>
  <si>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</si>
  <si>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</si>
  <si>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</si>
  <si>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</si>
  <si>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</si>
  <si>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</si>
  <si>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</si>
  <si>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</si>
  <si>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</si>
  <si>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</si>
  <si>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</si>
  <si>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</si>
  <si>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</si>
  <si>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</si>
  <si>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</si>
  <si>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</si>
  <si>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</si>
  <si>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</si>
  <si>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</si>
  <si>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</si>
  <si>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</si>
  <si>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</si>
  <si>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</si>
  <si>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</si>
  <si>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</si>
  <si>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</si>
  <si>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</si>
  <si>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</si>
  <si>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</si>
  <si>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</si>
  <si>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</si>
  <si>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</si>
  <si>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</si>
  <si>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</si>
  <si>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</si>
  <si>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</si>
  <si>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</si>
  <si>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</si>
  <si>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</si>
  <si>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</si>
  <si>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</si>
  <si>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</si>
  <si>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</si>
  <si>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</si>
  <si>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</si>
  <si>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</si>
  <si>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</si>
  <si>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</si>
  <si>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</si>
  <si>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</si>
  <si>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</si>
  <si>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</si>
  <si>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</si>
  <si>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</si>
  <si>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</si>
  <si>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</si>
  <si>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</si>
  <si>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</si>
  <si>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</si>
  <si>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</si>
  <si>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</si>
  <si>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</si>
  <si>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</si>
  <si>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</si>
  <si>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</si>
  <si>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</si>
  <si>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</si>
  <si>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</si>
  <si>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</si>
  <si>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</si>
  <si>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</si>
  <si>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</si>
  <si>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</si>
  <si>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</si>
  <si>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</si>
  <si>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</si>
  <si>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</si>
  <si>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</si>
  <si>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</si>
  <si>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</si>
  <si>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</si>
  <si>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</si>
  <si>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</si>
  <si>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</si>
  <si>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</si>
  <si>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</si>
  <si>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</si>
  <si>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</si>
  <si>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</si>
  <si>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</si>
  <si>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</si>
  <si>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</si>
  <si>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</si>
  <si>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</si>
  <si>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</si>
  <si>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</si>
  <si>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</si>
  <si>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</si>
  <si>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</si>
  <si>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</si>
  <si>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</si>
  <si>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</si>
  <si>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</si>
  <si>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</si>
  <si>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</si>
  <si>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</si>
  <si>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</si>
  <si>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</si>
  <si>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</si>
  <si>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</si>
  <si>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</si>
  <si>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</si>
  <si>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</si>
  <si>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</si>
  <si>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</si>
  <si>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</si>
  <si>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</si>
  <si>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</si>
  <si>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</si>
  <si>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</si>
  <si>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</si>
  <si>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</si>
  <si>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</si>
  <si>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</si>
  <si>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</si>
  <si>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</si>
  <si>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</si>
  <si>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</si>
  <si>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</si>
  <si>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</si>
  <si>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</si>
  <si>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</si>
  <si>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</si>
  <si>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</si>
  <si>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</si>
  <si>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</si>
  <si>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</si>
  <si>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</si>
  <si>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</si>
  <si>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</si>
  <si>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</si>
  <si>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</si>
  <si>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</si>
  <si>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</si>
  <si>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</si>
  <si>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</si>
  <si>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</si>
  <si>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</si>
  <si>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</si>
  <si>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</si>
  <si>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</si>
  <si>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</si>
  <si>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</si>
  <si>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</si>
  <si>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</si>
  <si>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</si>
  <si>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</si>
  <si>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</si>
  <si>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</si>
  <si>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</si>
  <si>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</si>
  <si>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</si>
  <si>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</si>
  <si>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</si>
  <si>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</si>
  <si>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</si>
  <si>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</si>
  <si>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</si>
  <si>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</si>
  <si>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</si>
  <si>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</si>
  <si>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</si>
  <si>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</si>
  <si>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</si>
  <si>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</si>
  <si>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</si>
  <si>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</si>
  <si>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</si>
  <si>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</si>
  <si>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</si>
  <si>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</si>
  <si>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</si>
  <si>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</si>
  <si>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</si>
  <si>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</si>
  <si>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</si>
  <si>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</si>
  <si>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</si>
  <si>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</si>
  <si>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</si>
  <si>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</si>
  <si>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</si>
  <si>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</si>
  <si>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</si>
  <si>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</si>
  <si>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</si>
  <si>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</si>
  <si>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</si>
  <si>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</si>
  <si>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</si>
  <si>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</si>
  <si>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</si>
  <si>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</si>
  <si>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</si>
  <si>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</si>
  <si>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</si>
  <si>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</si>
  <si>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</si>
  <si>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</si>
  <si>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</si>
  <si>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</si>
  <si>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</si>
  <si>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</si>
  <si>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</si>
  <si>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</si>
  <si>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</si>
  <si>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</si>
  <si>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</si>
  <si>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</si>
  <si>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</si>
  <si>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</si>
  <si>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</si>
  <si>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</si>
  <si>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</si>
  <si>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</si>
  <si>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</si>
  <si>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</si>
  <si>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</si>
  <si>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</si>
  <si>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</si>
  <si>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</si>
  <si>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</si>
  <si>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</si>
  <si>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</si>
  <si>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</si>
  <si>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</si>
  <si>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</si>
  <si>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</si>
  <si>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</si>
  <si>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</si>
  <si>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</si>
  <si>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</si>
  <si>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</si>
  <si>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</si>
  <si>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</si>
  <si>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</si>
  <si>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</si>
  <si>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</si>
  <si>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</si>
  <si>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</si>
  <si>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</si>
  <si>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</si>
  <si>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</si>
  <si>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</si>
  <si>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</si>
  <si>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</si>
  <si>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</si>
  <si>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</si>
  <si>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</si>
  <si>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</si>
  <si>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</si>
  <si>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</si>
  <si>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</si>
  <si>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</si>
  <si>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</si>
  <si>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</si>
  <si>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</si>
  <si>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</si>
  <si>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</si>
  <si>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</si>
  <si>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</si>
  <si>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</si>
  <si>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</si>
  <si>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</si>
  <si>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</si>
  <si>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</si>
  <si>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</si>
  <si>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</si>
  <si>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</si>
  <si>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</si>
  <si>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</si>
  <si>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</si>
  <si>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</si>
  <si>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</si>
  <si>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</si>
  <si>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</si>
  <si>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</si>
  <si>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</si>
  <si>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</si>
  <si>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</si>
  <si>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</si>
  <si>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</si>
  <si>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</si>
  <si>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</si>
  <si>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</si>
  <si>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</si>
  <si>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</si>
  <si>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</si>
  <si>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</si>
  <si>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</si>
  <si>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</si>
  <si>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</si>
  <si>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</si>
  <si>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</si>
  <si>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</si>
  <si>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</si>
  <si>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</si>
  <si>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</si>
  <si>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</si>
  <si>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</si>
  <si>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</si>
  <si>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</si>
  <si>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</si>
  <si>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</si>
  <si>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</si>
  <si>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</si>
  <si>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</si>
  <si>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</si>
  <si>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</si>
  <si>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</si>
  <si>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</si>
  <si>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</si>
  <si>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</si>
  <si>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</si>
  <si>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</si>
  <si>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</si>
  <si>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</si>
  <si>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</si>
  <si>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</si>
  <si>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</si>
  <si>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</si>
  <si>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</si>
  <si>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</si>
  <si>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</si>
  <si>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</si>
  <si>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</si>
  <si>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</si>
  <si>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</si>
  <si>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</si>
  <si>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</si>
  <si>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</si>
  <si>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</si>
  <si>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</si>
  <si>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</si>
  <si>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</si>
  <si>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</si>
  <si>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</si>
  <si>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</si>
  <si>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</si>
  <si>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</si>
  <si>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</si>
  <si>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</si>
  <si>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</si>
  <si>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</si>
  <si>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</si>
  <si>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</si>
  <si>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</si>
  <si>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</si>
  <si>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</si>
  <si>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</si>
  <si>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</si>
  <si>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</si>
  <si>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</si>
  <si>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</si>
  <si>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</si>
  <si>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</si>
  <si>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</si>
  <si>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</si>
  <si>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</si>
  <si>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</si>
  <si>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</si>
  <si>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</si>
  <si>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</si>
  <si>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</si>
  <si>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</si>
  <si>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</si>
  <si>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</si>
  <si>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</si>
  <si>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</si>
  <si>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</si>
  <si>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</si>
  <si>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</si>
  <si>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</si>
  <si>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</si>
  <si>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</si>
  <si>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</si>
  <si>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</si>
  <si>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</si>
  <si>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</si>
  <si>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</si>
  <si>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</si>
  <si>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</si>
  <si>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</si>
  <si>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</si>
  <si>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</si>
  <si>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</si>
  <si>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</si>
  <si>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</si>
  <si>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</si>
  <si>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</si>
  <si>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</si>
  <si>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</si>
  <si>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</si>
  <si>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</si>
  <si>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</si>
  <si>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</si>
  <si>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</si>
  <si>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</si>
  <si>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</si>
  <si>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</si>
  <si>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</si>
  <si>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</si>
  <si>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</si>
  <si>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</si>
  <si>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</si>
  <si>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</si>
  <si>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</si>
  <si>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</si>
  <si>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</si>
  <si>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</si>
  <si>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</si>
  <si>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</si>
  <si>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</si>
  <si>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</si>
  <si>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</si>
  <si>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</si>
  <si>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</si>
  <si>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</si>
  <si>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</si>
  <si>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</si>
  <si>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</si>
  <si>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</si>
  <si>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</si>
  <si>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</si>
  <si>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</si>
  <si>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</si>
  <si>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</si>
  <si>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</si>
  <si>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</si>
  <si>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</si>
  <si>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</si>
  <si>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</si>
  <si>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</si>
  <si>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</si>
  <si>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</si>
  <si>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</si>
  <si>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</si>
  <si>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</si>
  <si>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</si>
  <si>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</si>
  <si>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</si>
  <si>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</si>
  <si>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</si>
  <si>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</si>
  <si>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</si>
  <si>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</si>
  <si>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</si>
  <si>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</si>
  <si>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</si>
  <si>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</si>
  <si>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</si>
  <si>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</si>
  <si>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</si>
  <si>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</si>
  <si>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</si>
  <si>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</si>
  <si>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</si>
  <si>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</si>
  <si>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</si>
  <si>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</si>
  <si>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</si>
  <si>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</si>
  <si>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</si>
  <si>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</si>
  <si>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</si>
  <si>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</si>
  <si>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</si>
  <si>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</si>
  <si>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</si>
  <si>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</si>
  <si>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</si>
  <si>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</si>
  <si>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</si>
  <si>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</si>
  <si>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</si>
  <si>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</si>
  <si>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</si>
  <si>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</si>
  <si>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</si>
  <si>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</si>
  <si>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</si>
  <si>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</si>
  <si>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</si>
  <si>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</si>
  <si>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</si>
  <si>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</si>
  <si>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</si>
  <si>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</si>
  <si>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</si>
  <si>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</si>
  <si>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</si>
  <si>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</si>
  <si>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</si>
  <si>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</si>
  <si>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</si>
  <si>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</si>
  <si>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</si>
  <si>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</si>
  <si>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</si>
  <si>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</si>
  <si>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</si>
  <si>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</si>
  <si>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</si>
  <si>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</si>
  <si>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</si>
  <si>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</si>
  <si>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</si>
  <si>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</si>
  <si>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</si>
  <si>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</si>
  <si>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</si>
  <si>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</si>
  <si>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</si>
  <si>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</si>
  <si>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</si>
  <si>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</si>
  <si>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</si>
  <si>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</si>
  <si>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</si>
  <si>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</si>
  <si>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</si>
  <si>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</si>
  <si>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</si>
  <si>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</si>
  <si>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</si>
  <si>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</si>
  <si>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</si>
  <si>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</si>
  <si>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</si>
  <si>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</si>
  <si>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</si>
  <si>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</si>
  <si>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</si>
  <si>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</si>
  <si>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</si>
  <si>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</si>
  <si>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</si>
  <si>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</si>
  <si>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</si>
  <si>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</si>
  <si>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</si>
  <si>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</si>
  <si>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</si>
  <si>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</si>
  <si>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</si>
  <si>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</si>
  <si>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</si>
  <si>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</si>
  <si>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</si>
  <si>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</si>
  <si>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</si>
  <si>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</si>
  <si>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</si>
  <si>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</si>
  <si>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</si>
  <si>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</si>
  <si>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</si>
  <si>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</si>
  <si>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</si>
  <si>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</si>
  <si>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</si>
  <si>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</si>
  <si>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</si>
  <si>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</si>
  <si>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</si>
  <si>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</si>
  <si>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</si>
  <si>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</si>
  <si>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</si>
  <si>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</si>
  <si>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</si>
  <si>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</si>
  <si>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</si>
  <si>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</si>
  <si>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</si>
  <si>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</si>
  <si>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</si>
  <si>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</si>
  <si>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</si>
  <si>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</si>
  <si>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</si>
  <si>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</si>
  <si>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</si>
  <si>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</si>
  <si>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</si>
  <si>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</si>
  <si>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</si>
  <si>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</si>
  <si>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</si>
  <si>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</si>
  <si>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</si>
  <si>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</si>
  <si>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</si>
  <si>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</si>
  <si>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</si>
  <si>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</si>
  <si>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</si>
  <si>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</si>
  <si>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</si>
  <si>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</si>
  <si>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</si>
  <si>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</si>
  <si>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</si>
  <si>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</si>
  <si>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</si>
  <si>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</si>
  <si>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</si>
  <si>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</si>
  <si>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</si>
  <si>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</si>
  <si>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</si>
  <si>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</si>
  <si>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</si>
  <si>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</si>
  <si>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</si>
  <si>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</si>
  <si>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</si>
  <si>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</si>
  <si>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</si>
  <si>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</si>
  <si>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</si>
  <si>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</si>
  <si>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</si>
  <si>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</si>
  <si>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</si>
  <si>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</si>
  <si>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</si>
  <si>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</si>
  <si>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</si>
  <si>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</si>
  <si>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</si>
  <si>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</si>
  <si>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</si>
  <si>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</si>
  <si>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</si>
  <si>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</si>
  <si>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</si>
  <si>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</si>
  <si>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</si>
  <si>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</si>
  <si>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</si>
  <si>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</si>
  <si>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</si>
  <si>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</si>
  <si>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</si>
  <si>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</si>
  <si>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</si>
  <si>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</si>
  <si>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</si>
  <si>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</si>
  <si>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</si>
  <si>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</si>
  <si>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</si>
  <si>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</si>
  <si>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</si>
  <si>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</si>
  <si>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</si>
  <si>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</si>
  <si>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</si>
  <si>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</si>
  <si>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</si>
  <si>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</si>
  <si>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</si>
  <si>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</si>
  <si>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</si>
  <si>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</si>
  <si>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</si>
  <si>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</si>
  <si>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</si>
  <si>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</si>
  <si>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</si>
  <si>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</si>
  <si>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</si>
  <si>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</si>
  <si>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</si>
  <si>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</si>
  <si>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</si>
  <si>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</si>
  <si>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</si>
  <si>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</si>
  <si>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</si>
  <si>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</si>
  <si>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</si>
  <si>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</si>
  <si>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</si>
  <si>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</si>
  <si>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</si>
  <si>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</si>
  <si>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</si>
  <si>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</si>
  <si>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</si>
  <si>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</si>
  <si>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</si>
  <si>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</si>
  <si>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</si>
  <si>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</si>
  <si>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</si>
  <si>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</si>
  <si>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</si>
  <si>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</si>
  <si>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</si>
  <si>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</si>
  <si>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</si>
  <si>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</si>
  <si>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</si>
  <si>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</si>
  <si>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</si>
  <si>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</si>
  <si>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</si>
  <si>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</si>
  <si>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</si>
  <si>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</si>
  <si>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</si>
  <si>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</si>
  <si>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</si>
  <si>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</si>
  <si>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</si>
  <si>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</si>
  <si>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</si>
  <si>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</si>
  <si>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</si>
  <si>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</si>
  <si>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</si>
  <si>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</si>
  <si>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</si>
  <si>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</si>
  <si>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</si>
  <si>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</si>
  <si>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</si>
  <si>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</si>
  <si>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</si>
  <si>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</si>
  <si>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</si>
  <si>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</si>
  <si>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</si>
  <si>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</si>
  <si>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</si>
  <si>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</si>
  <si>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</si>
  <si>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</si>
  <si>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</si>
  <si>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</si>
  <si>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</si>
  <si>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</si>
  <si>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</si>
  <si>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</si>
  <si>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</si>
  <si>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</si>
  <si>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</si>
  <si>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</si>
  <si>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</si>
  <si>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</si>
  <si>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</si>
  <si>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</si>
  <si>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</si>
  <si>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</si>
  <si>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</si>
  <si>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</si>
  <si>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</si>
  <si>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</si>
  <si>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</si>
  <si>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</si>
  <si>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</si>
  <si>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</si>
  <si>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</si>
  <si>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</si>
  <si>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</si>
  <si>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</si>
  <si>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</si>
  <si>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</si>
  <si>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</si>
  <si>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</si>
  <si>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</si>
  <si>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</si>
  <si>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</si>
  <si>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</si>
  <si>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</si>
  <si>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</si>
  <si>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</si>
  <si>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</si>
  <si>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</si>
  <si>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</si>
  <si>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</si>
  <si>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</si>
  <si>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</si>
  <si>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</si>
  <si>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</si>
  <si>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</si>
  <si>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</si>
  <si>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</si>
  <si>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</si>
  <si>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</si>
  <si>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</si>
  <si>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</si>
  <si>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</si>
  <si>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</si>
  <si>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</si>
  <si>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</si>
  <si>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</si>
  <si>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</si>
  <si>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</si>
  <si>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</si>
  <si>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</si>
  <si>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</si>
  <si>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</si>
  <si>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</si>
  <si>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</si>
  <si>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</si>
  <si>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</si>
  <si>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</si>
  <si>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</si>
  <si>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</si>
  <si>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</si>
  <si>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</si>
  <si>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</si>
  <si>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</si>
  <si>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</si>
  <si>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</si>
  <si>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</si>
  <si>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</si>
  <si>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</si>
  <si>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</si>
  <si>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</si>
  <si>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</si>
  <si>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</si>
  <si>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</si>
  <si>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</si>
  <si>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</si>
  <si>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</si>
  <si>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</si>
  <si>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</si>
  <si>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</si>
  <si>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</si>
  <si>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</si>
  <si>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</si>
  <si>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</si>
  <si>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</si>
  <si>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</si>
  <si>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</si>
  <si>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</si>
  <si>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</si>
  <si>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</si>
  <si>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</si>
  <si>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</si>
  <si>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</si>
  <si>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</si>
  <si>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</si>
  <si>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</si>
  <si>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</si>
  <si>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</si>
  <si>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</si>
  <si>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</si>
  <si>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</si>
  <si>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</si>
  <si>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</si>
  <si>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</si>
  <si>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</si>
  <si>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</si>
  <si>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</si>
  <si>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</si>
  <si>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</si>
  <si>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</si>
  <si>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</si>
  <si>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</si>
  <si>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</si>
  <si>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</si>
  <si>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</si>
  <si>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</si>
  <si>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</si>
  <si>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</si>
  <si>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</si>
  <si>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</si>
  <si>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</si>
  <si>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</si>
  <si>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</si>
  <si>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</si>
  <si>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</si>
  <si>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</si>
  <si>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</si>
  <si>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</si>
  <si>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</si>
  <si>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</si>
  <si>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</si>
  <si>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</si>
  <si>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</si>
  <si>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</si>
  <si>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</si>
  <si>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</si>
  <si>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</si>
  <si>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</si>
  <si>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</si>
  <si>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</si>
  <si>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</si>
  <si>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</si>
  <si>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</si>
  <si>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</si>
  <si>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</si>
  <si>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</si>
  <si>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</si>
  <si>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</si>
  <si>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</si>
  <si>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</si>
  <si>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</si>
  <si>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</si>
  <si>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</si>
  <si>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</si>
  <si>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</si>
  <si>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</si>
  <si>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</si>
  <si>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</si>
  <si>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</si>
  <si>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</si>
  <si>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</si>
  <si>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</si>
  <si>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</si>
  <si>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</si>
  <si>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</si>
  <si>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</si>
  <si>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</si>
  <si>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</si>
  <si>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</si>
  <si>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</si>
  <si>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</si>
  <si>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</si>
  <si>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</si>
  <si>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</si>
  <si>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</si>
  <si>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</si>
  <si>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</si>
  <si>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</si>
  <si>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</si>
  <si>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</si>
  <si>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</si>
  <si>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</si>
  <si>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</si>
  <si>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</si>
  <si>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</si>
  <si>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</si>
  <si>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</si>
  <si>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</si>
  <si>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</si>
  <si>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</si>
  <si>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</si>
  <si>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</si>
  <si>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</si>
  <si>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</si>
  <si>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</si>
  <si>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</si>
  <si>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</si>
  <si>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</si>
  <si>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</si>
  <si>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</si>
  <si>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</si>
  <si>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</si>
  <si>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</si>
  <si>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</si>
  <si>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</si>
  <si>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</si>
  <si>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</si>
  <si>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</si>
  <si>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</si>
  <si>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</si>
  <si>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</si>
  <si>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</si>
  <si>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</si>
  <si>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</si>
  <si>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</si>
  <si>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</si>
  <si>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</si>
  <si>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</si>
  <si>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</si>
  <si>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</si>
  <si>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</si>
  <si>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</si>
  <si>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</si>
  <si>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</si>
  <si>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</si>
  <si>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</si>
  <si>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</si>
  <si>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</si>
  <si>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</si>
  <si>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</si>
  <si>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</si>
  <si>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</si>
  <si>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</si>
  <si>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</si>
  <si>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</si>
  <si>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</si>
  <si>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</si>
  <si>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</si>
  <si>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</si>
  <si>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</si>
  <si>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</si>
  <si>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</si>
  <si>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</si>
  <si>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</si>
  <si>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</si>
  <si>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</si>
  <si>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</si>
  <si>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</si>
  <si>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</si>
  <si>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</si>
  <si>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</si>
  <si>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</si>
  <si>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</si>
  <si>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</si>
  <si>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</si>
  <si>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</si>
  <si>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</si>
  <si>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</si>
  <si>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</si>
  <si>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</si>
  <si>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</si>
  <si>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</si>
  <si>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</si>
  <si>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</si>
  <si>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</si>
  <si>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</si>
  <si>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</si>
  <si>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</si>
  <si>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</si>
  <si>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</si>
  <si>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</si>
  <si>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</si>
  <si>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</si>
  <si>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</si>
  <si>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</si>
  <si>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</si>
  <si>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</si>
  <si>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</si>
  <si>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</si>
  <si>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</si>
  <si>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</si>
  <si>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</si>
  <si>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</si>
  <si>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</si>
  <si>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</si>
  <si>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</si>
  <si>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</si>
  <si>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</si>
  <si>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</si>
  <si>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</si>
  <si>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</si>
  <si>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</si>
  <si>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</si>
  <si>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</si>
  <si>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</si>
  <si>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</si>
  <si>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</si>
  <si>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</si>
  <si>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</si>
  <si>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</si>
  <si>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</si>
  <si>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</si>
  <si>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</si>
  <si>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</si>
  <si>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</si>
  <si>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</si>
  <si>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</si>
  <si>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</si>
  <si>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</si>
  <si>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</si>
  <si>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</si>
  <si>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</si>
  <si>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</si>
  <si>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</si>
  <si>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</si>
  <si>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</si>
  <si>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</si>
  <si>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</si>
  <si>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</si>
  <si>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</si>
  <si>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</si>
  <si>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</si>
  <si>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</si>
  <si>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</si>
  <si>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</si>
  <si>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</si>
  <si>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</si>
  <si>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</si>
  <si>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</si>
  <si>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</si>
  <si>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</si>
  <si>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</si>
  <si>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</si>
  <si>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</si>
  <si>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</si>
  <si>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</si>
  <si>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</si>
  <si>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</si>
  <si>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</si>
  <si>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</si>
  <si>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</si>
  <si>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</si>
  <si>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</si>
  <si>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</si>
  <si>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</si>
  <si>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</si>
  <si>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</si>
  <si>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</si>
  <si>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</si>
  <si>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</si>
  <si>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</si>
  <si>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</si>
  <si>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</si>
  <si>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</si>
  <si>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</si>
  <si>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</si>
  <si>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</si>
  <si>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</si>
  <si>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</si>
  <si>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</si>
  <si>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</si>
  <si>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</si>
  <si>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</si>
  <si>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</si>
  <si>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</si>
  <si>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</si>
  <si>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</si>
  <si>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</si>
  <si>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</si>
  <si>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</si>
  <si>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</si>
  <si>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</si>
  <si>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</si>
  <si>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</si>
  <si>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</si>
  <si>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</si>
  <si>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</si>
  <si>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</si>
  <si>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</si>
  <si>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</si>
  <si>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</si>
  <si>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</si>
  <si>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</si>
  <si>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</si>
  <si>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</si>
  <si>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</si>
  <si>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</si>
  <si>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</si>
  <si>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</si>
  <si>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</si>
  <si>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</si>
  <si>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</si>
  <si>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</si>
  <si>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</si>
  <si>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</si>
  <si>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</si>
  <si>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</si>
  <si>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</si>
  <si>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</si>
  <si>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</si>
  <si>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</si>
  <si>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</si>
  <si>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</si>
  <si>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</si>
  <si>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</si>
  <si>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</si>
  <si>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</si>
  <si>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</si>
  <si>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</si>
  <si>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</si>
  <si>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</si>
  <si>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</si>
  <si>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</si>
  <si>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</si>
  <si>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</si>
  <si>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</si>
  <si>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</si>
  <si>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</si>
  <si>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</si>
  <si>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</si>
  <si>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</si>
  <si>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</si>
  <si>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</si>
  <si>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</si>
  <si>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</si>
  <si>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</si>
  <si>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</si>
  <si>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</si>
  <si>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</si>
  <si>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</si>
  <si>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</si>
  <si>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</si>
  <si>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</si>
  <si>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</si>
  <si>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</si>
  <si>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</si>
  <si>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</si>
  <si>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</si>
  <si>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</si>
  <si>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</si>
  <si>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</si>
  <si>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</si>
  <si>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</si>
  <si>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</si>
  <si>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</si>
  <si>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</si>
  <si>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</si>
  <si>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</si>
  <si>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</si>
  <si>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</si>
  <si>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</si>
  <si>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</si>
  <si>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</si>
  <si>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</si>
  <si>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</si>
  <si>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</si>
  <si>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</si>
  <si>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</si>
  <si>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</si>
  <si>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</si>
  <si>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</si>
  <si>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</si>
  <si>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</si>
  <si>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</si>
  <si>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</si>
  <si>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</si>
  <si>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</si>
  <si>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</si>
  <si>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</si>
  <si>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</si>
  <si>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</si>
  <si>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</si>
  <si>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</si>
  <si>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</si>
  <si>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</si>
  <si>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</si>
  <si>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</si>
  <si>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</si>
  <si>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</si>
  <si>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</si>
  <si>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</si>
  <si>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</si>
  <si>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</si>
  <si>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</si>
  <si>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</si>
  <si>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</si>
  <si>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</si>
  <si>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</si>
  <si>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</si>
  <si>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</si>
  <si>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</si>
  <si>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</si>
  <si>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</si>
  <si>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</si>
  <si>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</si>
  <si>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</si>
  <si>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</si>
  <si>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</si>
  <si>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</si>
  <si>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</si>
  <si>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</si>
  <si>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</si>
  <si>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</si>
  <si>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</si>
  <si>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</si>
  <si>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</si>
  <si>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</si>
  <si>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</si>
  <si>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</si>
  <si>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</si>
  <si>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</si>
  <si>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</si>
  <si>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</si>
  <si>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</si>
  <si>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</si>
  <si>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</si>
  <si>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</si>
  <si>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</si>
  <si>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</si>
  <si>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</si>
  <si>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</si>
  <si>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</si>
  <si>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</si>
  <si>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</si>
  <si>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</si>
  <si>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</si>
  <si>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</si>
  <si>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</si>
  <si>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</si>
  <si>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</si>
  <si>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</si>
  <si>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</si>
  <si>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</si>
  <si>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</si>
  <si>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</si>
  <si>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</si>
  <si>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</si>
  <si>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</si>
  <si>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</si>
  <si>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</si>
  <si>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</si>
  <si>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</si>
  <si>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</si>
  <si>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</si>
  <si>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</si>
  <si>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</si>
  <si>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</si>
  <si>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</si>
  <si>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</si>
  <si>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</si>
  <si>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</si>
  <si>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</si>
  <si>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</si>
  <si>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</si>
  <si>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</si>
  <si>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</si>
  <si>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</si>
  <si>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</si>
  <si>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</si>
  <si>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</si>
  <si>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</si>
  <si>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</si>
  <si>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</si>
  <si>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</si>
  <si>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</si>
  <si>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</si>
  <si>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</si>
  <si>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</si>
  <si>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</si>
  <si>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</si>
  <si>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</si>
  <si>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</si>
  <si>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</si>
  <si>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</si>
  <si>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</si>
  <si>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</si>
  <si>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</si>
  <si>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</si>
  <si>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</si>
  <si>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</si>
  <si>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</si>
  <si>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</si>
  <si>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</si>
  <si>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</si>
  <si>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</si>
  <si>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</si>
  <si>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</si>
  <si>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</si>
  <si>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</si>
  <si>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</si>
  <si>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</si>
  <si>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</si>
  <si>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</si>
  <si>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</si>
  <si>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</si>
  <si>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</si>
  <si>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</si>
  <si>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</si>
  <si>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</si>
  <si>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</si>
  <si>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</si>
  <si>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</si>
  <si>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</si>
  <si>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</si>
  <si>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</si>
  <si>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</si>
  <si>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</si>
  <si>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</si>
  <si>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</si>
  <si>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</si>
  <si>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</si>
  <si>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</si>
  <si>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</si>
  <si>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</si>
  <si>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</si>
  <si>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</si>
  <si>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</si>
  <si>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</si>
  <si>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</si>
  <si>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</si>
  <si>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</si>
  <si>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</si>
  <si>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</si>
  <si>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</si>
  <si>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</si>
  <si>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</si>
  <si>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</si>
  <si>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</si>
  <si>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</si>
  <si>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</si>
  <si>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</si>
  <si>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</si>
  <si>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</si>
  <si>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</si>
  <si>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</si>
  <si>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</si>
  <si>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</si>
  <si>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</si>
  <si>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</si>
  <si>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</si>
  <si>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</si>
  <si>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</si>
  <si>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</si>
  <si>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</si>
  <si>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</si>
  <si>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</si>
  <si>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</si>
  <si>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</si>
  <si>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</si>
  <si>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</si>
  <si>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</si>
  <si>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</si>
  <si>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</si>
  <si>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</si>
  <si>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</si>
  <si>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</si>
  <si>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</si>
  <si>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</si>
  <si>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</si>
  <si>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</si>
  <si>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</si>
  <si>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</si>
  <si>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</si>
  <si>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</si>
  <si>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</si>
  <si>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</si>
  <si>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</si>
  <si>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</si>
  <si>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</si>
  <si>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</si>
  <si>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</si>
  <si>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</si>
  <si>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</si>
  <si>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</si>
  <si>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</si>
  <si>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</si>
  <si>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</si>
  <si>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</si>
  <si>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</si>
  <si>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</si>
  <si>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</si>
  <si>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</si>
  <si>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</si>
  <si>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</si>
  <si>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</si>
  <si>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</si>
  <si>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</si>
  <si>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</si>
  <si>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</si>
  <si>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</si>
  <si>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</si>
  <si>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</si>
  <si>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</si>
  <si>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</si>
  <si>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</si>
  <si>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</si>
  <si>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</si>
  <si>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</si>
  <si>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</si>
  <si>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</si>
  <si>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</si>
  <si>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</si>
  <si>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</si>
  <si>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</si>
  <si>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</si>
  <si>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</si>
  <si>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</si>
  <si>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</si>
  <si>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</si>
  <si>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</si>
  <si>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</si>
  <si>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</si>
  <si>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</si>
  <si>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</si>
  <si>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</si>
  <si>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</si>
  <si>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</si>
  <si>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</si>
  <si>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</si>
  <si>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</si>
  <si>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</si>
  <si>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</si>
  <si>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</si>
  <si>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</si>
  <si>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</si>
  <si>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</si>
  <si>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</si>
  <si>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</si>
  <si>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</si>
  <si>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</si>
  <si>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</si>
  <si>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</si>
  <si>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</si>
  <si>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</si>
  <si>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</si>
  <si>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</si>
  <si>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</si>
  <si>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</si>
  <si>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</si>
  <si>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</si>
  <si>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</si>
  <si>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</si>
  <si>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</si>
  <si>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</si>
  <si>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</si>
  <si>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</si>
  <si>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</si>
  <si>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</si>
  <si>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</si>
  <si>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</si>
  <si>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</si>
  <si>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</si>
  <si>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</si>
  <si>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</si>
  <si>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</si>
  <si>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</si>
  <si>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</si>
  <si>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</si>
  <si>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</si>
  <si>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</si>
  <si>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</si>
  <si>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</si>
  <si>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</si>
  <si>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</si>
  <si>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</si>
  <si>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</si>
  <si>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</si>
  <si>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</si>
  <si>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</si>
  <si>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</si>
  <si>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</si>
  <si>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</si>
  <si>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</si>
  <si>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</si>
  <si>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</si>
  <si>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</si>
  <si>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</si>
  <si>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</si>
  <si>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</si>
  <si>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</si>
  <si>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</si>
  <si>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</si>
  <si>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</si>
  <si>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</si>
  <si>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</si>
  <si>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</si>
  <si>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</si>
  <si>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</si>
  <si>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</si>
  <si>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</si>
  <si>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</si>
  <si>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</si>
  <si>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</si>
  <si>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</si>
  <si>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</si>
  <si>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</si>
  <si>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</si>
  <si>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</si>
  <si>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</si>
  <si>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</si>
  <si>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</si>
  <si>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</si>
  <si>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</si>
  <si>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</si>
  <si>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</si>
  <si>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</si>
  <si>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</si>
  <si>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</si>
  <si>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</si>
  <si>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</si>
  <si>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</si>
  <si>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</si>
  <si>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</si>
  <si>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</si>
  <si>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</si>
  <si>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</si>
  <si>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</si>
  <si>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</si>
  <si>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</si>
  <si>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</si>
  <si>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</si>
  <si>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</si>
  <si>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</si>
  <si>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</si>
  <si>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</si>
  <si>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</si>
  <si>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</si>
  <si>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</si>
  <si>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</si>
  <si>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</si>
  <si>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</si>
  <si>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</si>
  <si>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</si>
  <si>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</si>
  <si>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</si>
  <si>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</si>
  <si>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</si>
  <si>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</si>
  <si>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</si>
  <si>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</si>
  <si>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</si>
  <si>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</si>
  <si>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</si>
  <si>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</si>
  <si>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</si>
  <si>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</si>
  <si>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</si>
  <si>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</si>
  <si>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</si>
  <si>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</si>
  <si>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</si>
  <si>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</si>
  <si>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</si>
  <si>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</si>
  <si>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</si>
  <si>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</si>
  <si>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</si>
  <si>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</si>
  <si>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</si>
  <si>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</si>
  <si>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</si>
  <si>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</si>
  <si>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</si>
  <si>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</si>
  <si>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</si>
  <si>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</si>
  <si>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</si>
  <si>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</si>
  <si>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</si>
  <si>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</si>
  <si>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</si>
  <si>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</si>
  <si>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</si>
  <si>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</si>
  <si>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</si>
  <si>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</si>
  <si>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</si>
  <si>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</si>
  <si>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</si>
  <si>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</si>
  <si>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</si>
  <si>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</si>
  <si>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</si>
  <si>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</si>
  <si>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</si>
  <si>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</si>
  <si>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</si>
  <si>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</si>
  <si>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</si>
  <si>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</si>
  <si>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</si>
  <si>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</si>
  <si>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</si>
  <si>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</si>
  <si>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</si>
  <si>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</si>
  <si>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</si>
  <si>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</si>
  <si>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</si>
  <si>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</si>
  <si>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</si>
  <si>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</si>
  <si>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</si>
  <si>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</si>
  <si>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</si>
  <si>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</si>
  <si>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</si>
  <si>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</si>
  <si>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</si>
  <si>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</si>
  <si>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</si>
  <si>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</si>
  <si>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</si>
  <si>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</si>
  <si>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</si>
  <si>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</si>
  <si>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</si>
  <si>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</si>
  <si>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</si>
  <si>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</si>
  <si>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</si>
  <si>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</si>
  <si>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</si>
  <si>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</si>
  <si>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</si>
  <si>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</si>
  <si>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</si>
  <si>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</si>
  <si>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</si>
  <si>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</si>
  <si>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</si>
  <si>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</si>
  <si>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</si>
  <si>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</si>
  <si>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</si>
  <si>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</si>
  <si>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</si>
  <si>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</si>
  <si>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</si>
  <si>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</si>
  <si>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</si>
  <si>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</si>
  <si>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</si>
  <si>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</si>
  <si>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</si>
  <si>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</si>
  <si>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</si>
  <si>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</si>
  <si>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</si>
  <si>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</si>
  <si>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</si>
  <si>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</si>
  <si>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</si>
  <si>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</si>
  <si>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</si>
  <si>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</si>
  <si>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</si>
  <si>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</si>
  <si>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</si>
  <si>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</si>
  <si>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</si>
  <si>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</si>
  <si>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</si>
  <si>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</si>
  <si>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</si>
  <si>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</si>
  <si>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</si>
  <si>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</si>
  <si>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</si>
  <si>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</si>
  <si>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</si>
  <si>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</si>
  <si>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</si>
  <si>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</si>
  <si>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</si>
  <si>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</si>
  <si>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</si>
  <si>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</si>
  <si>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</si>
  <si>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</si>
  <si>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</si>
  <si>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</si>
  <si>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</si>
  <si>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</si>
  <si>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</si>
  <si>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</si>
  <si>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</si>
  <si>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</si>
  <si>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</si>
  <si>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</si>
  <si>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</si>
  <si>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</si>
  <si>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</si>
  <si>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</si>
  <si>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</si>
  <si>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</si>
  <si>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</si>
  <si>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</si>
  <si>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</si>
  <si>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</si>
  <si>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</si>
  <si>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</si>
  <si>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</si>
  <si>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</si>
  <si>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</si>
  <si>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</si>
  <si>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</si>
  <si>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</si>
  <si>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</si>
  <si>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</si>
  <si>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</si>
  <si>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</si>
  <si>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</si>
  <si>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</si>
  <si>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</si>
  <si>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</si>
  <si>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</si>
  <si>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</si>
  <si>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</si>
  <si>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</si>
  <si>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</si>
  <si>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</si>
  <si>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</si>
  <si>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</si>
  <si>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</si>
  <si>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</si>
  <si>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</si>
  <si>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</si>
  <si>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</si>
  <si>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</si>
  <si>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</si>
  <si>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</si>
  <si>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</si>
  <si>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</si>
  <si>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</si>
  <si>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</si>
  <si>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</si>
  <si>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</si>
  <si>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</si>
  <si>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</si>
  <si>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</si>
  <si>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</si>
  <si>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</si>
  <si>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</si>
  <si>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</si>
  <si>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</si>
  <si>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</si>
  <si>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</si>
  <si>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</si>
  <si>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</si>
  <si>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</si>
  <si>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</si>
  <si>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</si>
  <si>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</si>
  <si>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</si>
  <si>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</si>
  <si>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</si>
  <si>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</si>
  <si>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</si>
  <si>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</si>
  <si>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</si>
  <si>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</si>
  <si>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</si>
  <si>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</si>
  <si>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</si>
  <si>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</si>
  <si>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</si>
  <si>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</si>
  <si>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</si>
  <si>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</si>
  <si>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</si>
  <si>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</si>
  <si>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</si>
  <si>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</si>
  <si>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</si>
  <si>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</si>
  <si>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</si>
  <si>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</si>
  <si>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</si>
  <si>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</si>
  <si>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</si>
  <si>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</si>
  <si>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</si>
  <si>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</si>
  <si>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</si>
  <si>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</si>
  <si>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</si>
  <si>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</si>
  <si>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</si>
  <si>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</si>
  <si>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</si>
  <si>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</si>
  <si>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</si>
  <si>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</si>
  <si>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</si>
  <si>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</si>
  <si>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</si>
  <si>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</si>
  <si>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</si>
  <si>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</si>
  <si>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</si>
  <si>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</si>
  <si>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</si>
  <si>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</si>
  <si>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</si>
  <si>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</si>
  <si>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</si>
  <si>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</si>
  <si>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</si>
  <si>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</si>
  <si>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</si>
  <si>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</si>
  <si>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</si>
  <si>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</si>
  <si>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</si>
  <si>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</si>
  <si>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</si>
  <si>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</si>
  <si>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</si>
  <si>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</si>
  <si>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</si>
  <si>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</si>
  <si>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</si>
  <si>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</si>
  <si>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</si>
  <si>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</si>
  <si>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</si>
  <si>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</si>
  <si>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</si>
  <si>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</si>
  <si>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</si>
  <si>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</si>
  <si>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</si>
  <si>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</si>
  <si>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</si>
  <si>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</si>
  <si>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</si>
  <si>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</si>
  <si>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</si>
  <si>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</si>
  <si>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</si>
  <si>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</si>
  <si>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</si>
  <si>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</si>
  <si>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</si>
  <si>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</si>
  <si>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</si>
  <si>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</si>
  <si>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</si>
  <si>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</si>
  <si>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</si>
  <si>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</si>
  <si>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</si>
  <si>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</si>
  <si>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</si>
  <si>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</si>
  <si>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</si>
  <si>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</si>
  <si>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</si>
  <si>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</si>
  <si>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</si>
  <si>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</si>
  <si>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</si>
  <si>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</si>
  <si>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</si>
  <si>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</si>
  <si>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</si>
  <si>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</si>
  <si>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</si>
  <si>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</si>
  <si>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</si>
  <si>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</si>
  <si>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</si>
  <si>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</si>
  <si>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</si>
  <si>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</si>
  <si>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</si>
  <si>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</si>
  <si>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</si>
  <si>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</si>
  <si>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</si>
  <si>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</si>
  <si>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</si>
  <si>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</si>
  <si>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</si>
  <si>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</si>
  <si>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</si>
  <si>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</si>
  <si>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</si>
  <si>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</si>
  <si>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</si>
  <si>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</si>
  <si>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</si>
  <si>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</si>
  <si>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</si>
  <si>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</si>
  <si>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</si>
  <si>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</si>
  <si>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</si>
  <si>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</si>
  <si>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</si>
  <si>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</si>
  <si>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</si>
  <si>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</si>
  <si>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</si>
  <si>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</si>
  <si>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</si>
  <si>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</si>
  <si>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</si>
  <si>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</si>
  <si>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</si>
  <si>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</si>
  <si>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</si>
  <si>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</si>
  <si>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</si>
  <si>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</si>
  <si>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</si>
  <si>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</si>
  <si>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</si>
  <si>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</si>
  <si>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</si>
  <si>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</si>
  <si>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</si>
  <si>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</si>
  <si>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</si>
  <si>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</si>
  <si>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</si>
  <si>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</si>
  <si>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</si>
  <si>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</si>
  <si>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</si>
  <si>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</si>
  <si>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</si>
  <si>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</si>
  <si>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</si>
  <si>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</si>
  <si>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</si>
  <si>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</si>
  <si>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</si>
  <si>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</si>
  <si>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</si>
  <si>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</si>
  <si>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</si>
  <si>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</si>
  <si>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</si>
  <si>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</si>
  <si>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</si>
  <si>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</si>
  <si>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</si>
  <si>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</si>
  <si>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</si>
  <si>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</si>
  <si>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</si>
  <si>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</si>
  <si>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</si>
  <si>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</si>
  <si>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</si>
  <si>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</si>
  <si>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</si>
  <si>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</si>
  <si>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</si>
  <si>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</si>
  <si>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</si>
  <si>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</si>
  <si>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</si>
  <si>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</si>
  <si>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</si>
  <si>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</si>
  <si>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</si>
  <si>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</si>
  <si>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</si>
  <si>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</si>
  <si>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</si>
  <si>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</si>
  <si>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</si>
  <si>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</si>
  <si>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</si>
  <si>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</si>
  <si>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</si>
  <si>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</si>
  <si>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</si>
  <si>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</si>
  <si>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</si>
  <si>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</si>
  <si>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</si>
  <si>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</si>
  <si>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</si>
  <si>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</si>
  <si>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</si>
  <si>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</si>
  <si>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</si>
  <si>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</si>
  <si>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</si>
  <si>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</si>
  <si>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</si>
  <si>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</si>
  <si>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</si>
  <si>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</si>
  <si>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</si>
  <si>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</si>
  <si>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</si>
  <si>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</si>
  <si>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</si>
  <si>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</si>
  <si>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</si>
  <si>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</si>
  <si>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</si>
  <si>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</si>
  <si>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</si>
  <si>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</si>
  <si>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</si>
  <si>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</si>
  <si>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</si>
  <si>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</si>
  <si>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</si>
  <si>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</si>
  <si>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</si>
  <si>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</si>
  <si>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</si>
  <si>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</si>
  <si>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</si>
  <si>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</si>
  <si>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</si>
  <si>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</si>
  <si>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</si>
  <si>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</si>
  <si>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</si>
  <si>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</si>
  <si>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</si>
  <si>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</si>
  <si>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</si>
  <si>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</si>
  <si>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</si>
  <si>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</si>
  <si>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</si>
  <si>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</si>
  <si>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</si>
  <si>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</si>
  <si>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</si>
  <si>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</si>
  <si>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</si>
  <si>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</si>
  <si>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</si>
  <si>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</si>
  <si>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</si>
  <si>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</si>
  <si>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</si>
  <si>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</si>
  <si>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</si>
  <si>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</si>
  <si>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</si>
  <si>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</si>
  <si>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</si>
  <si>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</si>
  <si>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</si>
  <si>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</si>
  <si>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</si>
  <si>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</si>
  <si>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</si>
  <si>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</si>
  <si>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</si>
  <si>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</si>
  <si>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</si>
  <si>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</si>
  <si>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</si>
  <si>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</si>
  <si>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</si>
  <si>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</si>
  <si>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</si>
  <si>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</si>
  <si>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</si>
  <si>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</si>
  <si>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</si>
  <si>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</si>
  <si>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</si>
  <si>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</si>
  <si>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</si>
  <si>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</si>
  <si>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</si>
  <si>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</si>
  <si>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</si>
  <si>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</si>
  <si>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</si>
  <si>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</si>
  <si>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</si>
  <si>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</si>
  <si>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</si>
  <si>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</si>
  <si>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</si>
  <si>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</si>
  <si>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</si>
  <si>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</si>
  <si>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</si>
  <si>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</si>
  <si>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</si>
  <si>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</si>
  <si>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</si>
  <si>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</si>
  <si>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</si>
  <si>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</si>
  <si>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</si>
  <si>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</si>
  <si>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</si>
  <si>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</si>
  <si>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</si>
  <si>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</si>
  <si>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</si>
  <si>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</si>
  <si>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</si>
  <si>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</si>
  <si>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</si>
  <si>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</si>
  <si>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</si>
  <si>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</si>
  <si>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</si>
  <si>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</si>
  <si>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</si>
  <si>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</si>
  <si>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</si>
  <si>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</si>
  <si>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</si>
  <si>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</si>
  <si>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</si>
  <si>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</si>
  <si>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</si>
  <si>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</si>
  <si>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</si>
  <si>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</si>
  <si>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</si>
  <si>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</si>
  <si>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</si>
  <si>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</si>
  <si>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</si>
  <si>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</si>
  <si>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</si>
  <si>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</si>
  <si>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</si>
  <si>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</si>
  <si>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</si>
  <si>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</si>
  <si>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</si>
  <si>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</si>
  <si>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</si>
  <si>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</si>
  <si>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</si>
  <si>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</si>
  <si>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</si>
  <si>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</si>
  <si>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</si>
  <si>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</si>
  <si>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</si>
  <si>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</si>
  <si>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</si>
  <si>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</si>
  <si>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</si>
  <si>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</si>
  <si>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</si>
  <si>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</si>
  <si>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</si>
  <si>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</si>
  <si>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</si>
  <si>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</si>
  <si>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</si>
  <si>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</si>
  <si>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</si>
  <si>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</si>
  <si>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</si>
  <si>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</si>
  <si>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</si>
  <si>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</si>
  <si>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</si>
  <si>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</si>
  <si>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</si>
  <si>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</si>
  <si>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</si>
  <si>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</si>
  <si>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</si>
  <si>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</si>
  <si>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</si>
  <si>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</si>
  <si>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</si>
  <si>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</si>
  <si>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</si>
  <si>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</si>
  <si>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</si>
  <si>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</si>
  <si>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</si>
  <si>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</si>
  <si>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</si>
  <si>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</si>
  <si>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</si>
  <si>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</si>
  <si>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</si>
  <si>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</si>
  <si>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</si>
  <si>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</si>
  <si>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</si>
  <si>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</si>
  <si>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</si>
  <si>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</si>
  <si>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</si>
  <si>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</si>
  <si>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</si>
  <si>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</si>
  <si>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</si>
  <si>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</si>
  <si>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</si>
  <si>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</si>
  <si>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</si>
  <si>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</si>
  <si>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</si>
  <si>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</si>
  <si>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</si>
  <si>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</si>
  <si>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</si>
  <si>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</si>
  <si>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</si>
  <si>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</si>
  <si>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</si>
  <si>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</si>
  <si>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</si>
  <si>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</si>
  <si>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</si>
  <si>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</si>
  <si>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</si>
  <si>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</si>
  <si>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</si>
  <si>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</si>
  <si>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</si>
  <si>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</si>
  <si>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</si>
  <si>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</si>
  <si>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</si>
  <si>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</si>
  <si>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</si>
  <si>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</si>
  <si>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</si>
  <si>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</si>
  <si>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</si>
  <si>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</si>
  <si>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</si>
  <si>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</si>
  <si>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</si>
  <si>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</si>
  <si>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</si>
  <si>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</si>
  <si>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</si>
  <si>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</si>
  <si>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</si>
  <si>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</si>
  <si>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</si>
  <si>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</si>
  <si>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</si>
  <si>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</si>
  <si>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</si>
  <si>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</si>
  <si>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</si>
  <si>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</si>
  <si>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</si>
  <si>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</si>
  <si>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</si>
  <si>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</si>
  <si>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</si>
  <si>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</si>
  <si>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</si>
  <si>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</si>
  <si>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</si>
  <si>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</si>
  <si>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</si>
  <si>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</si>
  <si>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</si>
  <si>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</si>
  <si>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</si>
  <si>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</si>
  <si>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</si>
  <si>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</si>
  <si>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</si>
  <si>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</si>
  <si>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</si>
  <si>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</si>
  <si>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</si>
  <si>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</si>
  <si>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</si>
  <si>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</si>
  <si>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</si>
  <si>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</si>
  <si>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</si>
  <si>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</si>
  <si>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</si>
  <si>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</si>
  <si>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</si>
  <si>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</si>
  <si>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</si>
  <si>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</si>
  <si>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</si>
  <si>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</si>
  <si>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</si>
  <si>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</si>
  <si>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</si>
  <si>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</si>
  <si>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</si>
  <si>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</si>
  <si>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</si>
  <si>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</si>
  <si>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</si>
  <si>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</si>
  <si>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</si>
  <si>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</si>
  <si>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</si>
  <si>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</si>
  <si>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</si>
  <si>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</si>
  <si>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</si>
  <si>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</si>
  <si>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</si>
  <si>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</si>
  <si>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</si>
  <si>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</si>
  <si>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</si>
  <si>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</si>
  <si>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</si>
  <si>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</si>
  <si>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</si>
  <si>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</si>
  <si>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</si>
  <si>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</si>
  <si>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</si>
  <si>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</si>
  <si>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</si>
  <si>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</si>
  <si>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</si>
  <si>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</si>
  <si>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</si>
  <si>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</si>
  <si>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</si>
  <si>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</si>
  <si>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</si>
  <si>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</si>
  <si>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</si>
  <si>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</si>
  <si>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</si>
  <si>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</si>
  <si>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</si>
  <si>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</si>
  <si>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</si>
  <si>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</si>
  <si>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</si>
  <si>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</si>
  <si>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</si>
  <si>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</si>
  <si>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</si>
  <si>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</si>
  <si>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</si>
  <si>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</si>
  <si>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</si>
  <si>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</si>
  <si>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</si>
  <si>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</si>
  <si>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</si>
  <si>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</si>
  <si>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</si>
  <si>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</si>
  <si>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</si>
  <si>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</si>
  <si>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</si>
  <si>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</si>
  <si>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</si>
  <si>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</si>
  <si>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</si>
  <si>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</si>
  <si>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</si>
  <si>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</si>
  <si>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</si>
  <si>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</si>
  <si>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</si>
  <si>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</si>
  <si>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</si>
  <si>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</si>
  <si>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</si>
  <si>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</si>
  <si>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</si>
  <si>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</si>
  <si>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</si>
  <si>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</si>
  <si>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</si>
  <si>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</si>
  <si>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</si>
  <si>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</si>
  <si>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</si>
  <si>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</si>
  <si>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</si>
  <si>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</si>
  <si>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</si>
  <si>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</si>
  <si>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</si>
  <si>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</si>
  <si>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</si>
  <si>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</si>
  <si>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</si>
  <si>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</si>
  <si>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</si>
  <si>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</si>
  <si>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</si>
  <si>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</si>
  <si>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</si>
  <si>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</si>
  <si>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</si>
  <si>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</si>
  <si>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</si>
  <si>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</si>
  <si>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</si>
  <si>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</si>
  <si>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</si>
  <si>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</si>
  <si>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</si>
  <si>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</si>
  <si>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</si>
  <si>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</si>
  <si>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</si>
  <si>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</si>
  <si>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</si>
  <si>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</si>
  <si>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</si>
  <si>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</si>
  <si>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</si>
  <si>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</si>
  <si>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</si>
  <si>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</si>
  <si>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</si>
  <si>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</si>
  <si>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</si>
  <si>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</si>
  <si>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</si>
  <si>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</si>
  <si>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</si>
  <si>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</si>
  <si>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</si>
  <si>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</si>
  <si>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</si>
  <si>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</si>
  <si>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</si>
  <si>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</si>
  <si>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</si>
  <si>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</si>
  <si>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</si>
  <si>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</si>
  <si>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</si>
  <si>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</si>
  <si>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</si>
  <si>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</si>
  <si>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</si>
  <si>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</si>
  <si>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</si>
  <si>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</si>
  <si>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</si>
  <si>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</si>
  <si>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</si>
  <si>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</si>
  <si>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</si>
  <si>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</si>
  <si>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</si>
  <si>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</si>
  <si>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</si>
  <si>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</si>
  <si>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</si>
  <si>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</si>
  <si>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</si>
  <si>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</si>
  <si>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</si>
  <si>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</si>
  <si>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</si>
  <si>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</si>
  <si>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</si>
  <si>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</si>
  <si>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</si>
  <si>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</si>
  <si>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</si>
  <si>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</si>
  <si>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</si>
  <si>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</si>
  <si>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</si>
  <si>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</si>
  <si>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</si>
  <si>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</si>
  <si>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</si>
  <si>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</si>
  <si>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</si>
  <si>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</si>
  <si>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</si>
  <si>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</si>
  <si>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</si>
  <si>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</si>
  <si>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</si>
  <si>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</si>
  <si>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</si>
  <si>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</si>
  <si>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</si>
  <si>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</si>
  <si>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</si>
  <si>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</si>
  <si>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</si>
  <si>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</si>
  <si>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</si>
  <si>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</si>
  <si>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</si>
  <si>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</si>
  <si>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</si>
  <si>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</si>
  <si>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</si>
  <si>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</si>
  <si>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</si>
  <si>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</si>
  <si>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</si>
  <si>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</si>
  <si>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</si>
  <si>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</si>
  <si>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</si>
  <si>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</si>
  <si>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</si>
  <si>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</si>
  <si>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</si>
  <si>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</si>
  <si>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</si>
  <si>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</si>
  <si>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</si>
  <si>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</si>
  <si>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</si>
  <si>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</si>
  <si>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</si>
  <si>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</si>
  <si>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</si>
  <si>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</si>
  <si>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</si>
  <si>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</si>
  <si>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</si>
  <si>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</si>
  <si>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</si>
  <si>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</si>
  <si>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</si>
  <si>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</si>
  <si>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</si>
  <si>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</si>
  <si>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</si>
  <si>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</si>
  <si>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</si>
  <si>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</si>
  <si>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</si>
  <si>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</si>
  <si>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</si>
  <si>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</si>
  <si>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</si>
  <si>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</si>
  <si>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</si>
  <si>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</si>
  <si>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</si>
  <si>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</si>
  <si>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</si>
  <si>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</si>
  <si>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</si>
  <si>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</si>
  <si>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</si>
  <si>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</si>
  <si>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</si>
  <si>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</si>
  <si>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</si>
  <si>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</si>
  <si>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</si>
  <si>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</si>
  <si>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</si>
  <si>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</si>
  <si>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</si>
  <si>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</si>
  <si>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</si>
  <si>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</si>
  <si>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</si>
  <si>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</si>
  <si>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</si>
  <si>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</si>
  <si>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</si>
  <si>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</si>
  <si>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</si>
  <si>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</si>
  <si>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</si>
  <si>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</si>
  <si>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</si>
  <si>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</si>
  <si>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</si>
  <si>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</si>
  <si>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</si>
  <si>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</si>
  <si>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</si>
  <si>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</si>
  <si>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</si>
  <si>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</si>
  <si>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</si>
  <si>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</si>
  <si>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</si>
  <si>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</si>
  <si>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</si>
  <si>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</si>
  <si>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</si>
  <si>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</si>
  <si>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</si>
  <si>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</si>
  <si>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</si>
  <si>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</si>
  <si>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</si>
  <si>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</si>
  <si>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</si>
  <si>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</si>
  <si>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</si>
  <si>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</si>
  <si>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</si>
  <si>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</si>
  <si>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</si>
  <si>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</si>
  <si>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</si>
  <si>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</si>
  <si>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</si>
  <si>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</si>
  <si>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</si>
  <si>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</si>
  <si>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</si>
  <si>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</si>
  <si>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</si>
  <si>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</si>
  <si>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</si>
  <si>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</si>
  <si>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</si>
  <si>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</si>
  <si>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</si>
  <si>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</si>
  <si>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</si>
  <si>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</si>
  <si>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</si>
  <si>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</si>
  <si>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</si>
  <si>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</si>
  <si>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</si>
  <si>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</si>
  <si>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</si>
  <si>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</si>
  <si>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</si>
  <si>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</si>
  <si>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</si>
  <si>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</si>
  <si>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</si>
  <si>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</si>
  <si>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</si>
  <si>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</si>
  <si>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</si>
  <si>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</si>
  <si>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</si>
  <si>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</si>
  <si>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</si>
  <si>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</si>
  <si>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</si>
  <si>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</si>
  <si>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</si>
  <si>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</si>
  <si>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</si>
  <si>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</si>
  <si>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</si>
  <si>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</si>
  <si>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</si>
  <si>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</si>
  <si>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</si>
  <si>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</si>
  <si>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</si>
  <si>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</si>
  <si>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</si>
  <si>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</si>
  <si>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</si>
  <si>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</si>
  <si>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</si>
  <si>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</si>
  <si>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</si>
  <si>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</si>
  <si>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</si>
  <si>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</si>
  <si>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</si>
  <si>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</si>
  <si>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</si>
  <si>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</si>
  <si>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</si>
  <si>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</si>
  <si>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</si>
  <si>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</si>
  <si>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</si>
  <si>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</si>
  <si>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</si>
  <si>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</si>
  <si>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</si>
  <si>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</si>
  <si>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</si>
  <si>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</si>
  <si>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</si>
  <si>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</si>
  <si>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</si>
  <si>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</si>
  <si>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</si>
  <si>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</si>
  <si>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</si>
  <si>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</si>
  <si>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</si>
  <si>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</si>
  <si>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</si>
  <si>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</si>
  <si>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</si>
  <si>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</si>
  <si>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</si>
  <si>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</si>
  <si>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</si>
  <si>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</si>
  <si>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</si>
  <si>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</si>
  <si>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</si>
  <si>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</si>
  <si>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</si>
  <si>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</si>
  <si>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</si>
  <si>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</si>
  <si>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</si>
  <si>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</si>
  <si>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</si>
  <si>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</si>
  <si>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</si>
  <si>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</si>
  <si>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</si>
  <si>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</si>
  <si>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</si>
  <si>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</si>
  <si>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</si>
  <si>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</si>
  <si>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</si>
  <si>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</si>
  <si>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</si>
  <si>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</si>
  <si>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</si>
  <si>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</si>
  <si>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</si>
  <si>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</si>
  <si>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</si>
  <si>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</si>
  <si>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</si>
  <si>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</si>
  <si>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</si>
  <si>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</si>
  <si>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</si>
  <si>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</si>
  <si>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</si>
  <si>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</si>
  <si>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</si>
  <si>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</si>
  <si>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</si>
  <si>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</si>
  <si>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</si>
  <si>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</si>
  <si>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</si>
  <si>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</si>
  <si>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</si>
  <si>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</si>
  <si>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</si>
  <si>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</si>
  <si>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</si>
  <si>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</si>
  <si>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</si>
  <si>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</si>
  <si>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</si>
  <si>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</si>
  <si>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</si>
  <si>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</si>
  <si>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</si>
  <si>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</si>
  <si>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</si>
  <si>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</si>
  <si>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</si>
  <si>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</si>
  <si>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</si>
  <si>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</si>
  <si>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</si>
  <si>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</si>
  <si>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</si>
  <si>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</si>
  <si>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</si>
  <si>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</si>
  <si>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</si>
  <si>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</si>
  <si>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</si>
  <si>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</si>
  <si>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</si>
  <si>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</si>
  <si>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</si>
  <si>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</si>
  <si>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</si>
  <si>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</si>
  <si>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</si>
  <si>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</si>
  <si>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</si>
  <si>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</si>
  <si>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</si>
  <si>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</si>
  <si>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</si>
  <si>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</si>
  <si>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</si>
  <si>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</si>
  <si>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</si>
  <si>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</si>
  <si>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</si>
  <si>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</si>
  <si>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</si>
  <si>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</si>
  <si>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</si>
  <si>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</si>
  <si>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</si>
  <si>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</si>
  <si>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</si>
  <si>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</si>
  <si>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</si>
  <si>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</si>
  <si>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</si>
  <si>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</si>
  <si>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</si>
  <si>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</si>
  <si>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</si>
  <si>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</si>
  <si>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</si>
  <si>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</si>
  <si>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</si>
  <si>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</si>
  <si>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</si>
  <si>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</si>
  <si>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</si>
  <si>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</si>
  <si>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</si>
  <si>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</si>
  <si>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</si>
  <si>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</si>
  <si>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</si>
  <si>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</si>
  <si>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</si>
  <si>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</si>
  <si>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</si>
  <si>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</si>
  <si>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</si>
  <si>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</si>
  <si>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</si>
  <si>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</si>
  <si>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</si>
  <si>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</si>
  <si>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</si>
  <si>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</si>
  <si>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</si>
  <si>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</si>
  <si>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</si>
  <si>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</si>
  <si>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</si>
  <si>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</si>
  <si>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</si>
  <si>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</si>
  <si>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</si>
  <si>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</si>
  <si>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</si>
  <si>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</si>
  <si>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</si>
  <si>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</si>
  <si>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</si>
  <si>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</si>
  <si>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</si>
  <si>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</si>
  <si>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</si>
  <si>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</si>
  <si>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</si>
  <si>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</si>
  <si>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</si>
  <si>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</si>
  <si>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</si>
  <si>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</si>
  <si>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</si>
  <si>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</si>
  <si>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</si>
  <si>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</si>
  <si>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</si>
  <si>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</si>
  <si>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</si>
  <si>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</si>
  <si>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</si>
  <si>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</si>
  <si>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</si>
  <si>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</si>
  <si>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</si>
  <si>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</si>
  <si>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</si>
  <si>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</si>
  <si>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</si>
  <si>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</si>
  <si>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</si>
  <si>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</si>
  <si>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</si>
  <si>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</si>
  <si>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</si>
  <si>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</si>
  <si>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</si>
  <si>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</si>
  <si>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</si>
  <si>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</si>
  <si>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</si>
  <si>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</si>
  <si>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</si>
  <si>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</si>
  <si>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</si>
  <si>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</si>
  <si>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</si>
  <si>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</si>
  <si>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</si>
  <si>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</si>
  <si>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</si>
  <si>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</si>
  <si>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</si>
  <si>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</si>
  <si>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</si>
  <si>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</si>
  <si>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</si>
  <si>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</si>
  <si>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</si>
  <si>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</si>
  <si>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</si>
  <si>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</si>
  <si>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</si>
  <si>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</si>
  <si>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</si>
  <si>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</si>
  <si>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</si>
  <si>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</si>
  <si>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</si>
  <si>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</si>
  <si>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</si>
  <si>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</si>
  <si>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</si>
  <si>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</si>
  <si>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</si>
  <si>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</si>
  <si>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</si>
  <si>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</si>
  <si>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</si>
  <si>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</si>
  <si>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</si>
  <si>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</si>
  <si>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</si>
  <si>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</si>
  <si>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</si>
  <si>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</si>
  <si>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</si>
  <si>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</si>
  <si>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</si>
  <si>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</si>
  <si>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</si>
  <si>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</si>
  <si>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</si>
  <si>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</si>
  <si>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</si>
  <si>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</si>
  <si>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</si>
  <si>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</si>
  <si>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</si>
  <si>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</si>
  <si>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</si>
  <si>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</si>
  <si>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</si>
  <si>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</si>
  <si>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</si>
  <si>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</si>
  <si>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</si>
  <si>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</si>
  <si>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</si>
  <si>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</si>
  <si>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</si>
  <si>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</si>
  <si>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</si>
  <si>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</si>
  <si>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</si>
  <si>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</si>
  <si>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</si>
  <si>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</si>
  <si>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</si>
  <si>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</si>
  <si>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</si>
  <si>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</si>
  <si>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</si>
  <si>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</si>
  <si>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</si>
  <si>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</si>
  <si>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</si>
  <si>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</si>
  <si>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</si>
  <si>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</si>
  <si>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</si>
  <si>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</si>
  <si>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</si>
  <si>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</si>
  <si>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</si>
  <si>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</si>
  <si>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</si>
  <si>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</si>
  <si>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</si>
  <si>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</si>
  <si>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</si>
  <si>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</si>
  <si>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</si>
  <si>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</si>
  <si>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</si>
  <si>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</si>
  <si>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</si>
  <si>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</si>
  <si>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</si>
  <si>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</si>
  <si>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</si>
  <si>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</si>
  <si>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</si>
  <si>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</si>
  <si>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</si>
  <si>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</si>
  <si>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</si>
  <si>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</si>
  <si>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</si>
  <si>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</si>
  <si>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</si>
  <si>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</si>
  <si>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</si>
  <si>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</si>
  <si>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</si>
  <si>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</si>
  <si>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</si>
  <si>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</si>
  <si>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</si>
  <si>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</si>
  <si>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</si>
  <si>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</si>
  <si>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</si>
  <si>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</si>
  <si>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</si>
  <si>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</si>
  <si>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</si>
  <si>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</si>
  <si>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</si>
  <si>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</si>
  <si>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</si>
  <si>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</si>
  <si>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</si>
  <si>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</si>
  <si>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</si>
  <si>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</si>
  <si>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</si>
  <si>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</si>
  <si>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</si>
  <si>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</si>
  <si>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</si>
  <si>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</si>
  <si>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</si>
  <si>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</si>
  <si>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</si>
  <si>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</si>
  <si>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</si>
  <si>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</si>
  <si>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</si>
  <si>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</si>
  <si>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</si>
  <si>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</si>
  <si>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</si>
  <si>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</si>
  <si>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</si>
  <si>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</si>
  <si>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</si>
  <si>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</si>
  <si>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</si>
  <si>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</si>
  <si>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</si>
  <si>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</si>
  <si>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</si>
  <si>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</si>
  <si>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</si>
  <si>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</si>
  <si>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</si>
  <si>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</si>
  <si>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</si>
  <si>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</si>
  <si>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</si>
  <si>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</si>
  <si>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</si>
  <si>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</si>
  <si>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</si>
  <si>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</si>
  <si>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</si>
  <si>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</si>
  <si>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</si>
  <si>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</si>
  <si>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</si>
  <si>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</si>
  <si>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</si>
  <si>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</si>
  <si>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</si>
  <si>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</si>
  <si>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</si>
  <si>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</si>
  <si>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</si>
  <si>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</si>
  <si>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</si>
  <si>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</si>
  <si>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</si>
  <si>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</si>
  <si>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</si>
  <si>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</si>
  <si>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</si>
  <si>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</si>
  <si>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</si>
  <si>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</si>
  <si>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</si>
  <si>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</si>
  <si>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</si>
  <si>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</si>
  <si>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</si>
  <si>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</si>
  <si>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</si>
  <si>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</si>
  <si>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</si>
  <si>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</si>
  <si>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</si>
  <si>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</si>
  <si>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</si>
  <si>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</si>
  <si>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</si>
  <si>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</si>
  <si>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</si>
  <si>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</si>
  <si>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</si>
  <si>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</si>
  <si>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</si>
  <si>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</si>
  <si>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</si>
  <si>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</si>
  <si>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</si>
  <si>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</si>
  <si>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</si>
  <si>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</si>
  <si>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</si>
  <si>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</si>
  <si>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</si>
  <si>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</si>
  <si>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</si>
  <si>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</si>
  <si>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</si>
  <si>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</si>
  <si>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</si>
  <si>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</si>
  <si>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</si>
  <si>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</si>
  <si>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</si>
  <si>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</si>
  <si>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</si>
  <si>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</si>
  <si>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</si>
  <si>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</si>
  <si>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</si>
  <si>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</si>
  <si>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</si>
  <si>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</si>
  <si>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</si>
  <si>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</si>
  <si>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</si>
  <si>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</si>
  <si>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</si>
  <si>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</si>
  <si>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</si>
  <si>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</si>
  <si>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</si>
  <si>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</si>
  <si>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</si>
  <si>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</si>
  <si>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</si>
  <si>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</si>
  <si>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</si>
  <si>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</si>
  <si>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</si>
  <si>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</si>
  <si>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</si>
  <si>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</si>
  <si>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</si>
  <si>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</si>
  <si>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</si>
  <si>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</si>
  <si>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</si>
  <si>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</si>
  <si>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</si>
  <si>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</si>
  <si>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</si>
  <si>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</si>
  <si>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</si>
  <si>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</si>
  <si>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</si>
  <si>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</si>
  <si>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</si>
  <si>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</si>
  <si>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</si>
  <si>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</si>
  <si>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</si>
  <si>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</si>
  <si>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</si>
  <si>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</si>
  <si>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</si>
  <si>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</si>
  <si>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</si>
  <si>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</si>
  <si>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</si>
  <si>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</si>
  <si>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</si>
  <si>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</si>
  <si>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</si>
  <si>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</si>
  <si>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</si>
  <si>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</si>
  <si>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</si>
  <si>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</si>
  <si>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</si>
  <si>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</si>
  <si>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</si>
  <si>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</si>
  <si>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</si>
  <si>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</si>
  <si>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</si>
  <si>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</si>
  <si>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</si>
  <si>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</si>
  <si>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</si>
  <si>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</si>
  <si>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</si>
  <si>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</si>
  <si>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</si>
  <si>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</si>
  <si>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</si>
  <si>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</si>
  <si>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</si>
  <si>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</si>
  <si>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</si>
  <si>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</si>
  <si>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</si>
  <si>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</si>
  <si>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</si>
  <si>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</si>
  <si>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</si>
  <si>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</si>
  <si>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</si>
  <si>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</si>
  <si>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</si>
  <si>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</si>
  <si>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</si>
  <si>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</si>
  <si>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</si>
  <si>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</si>
  <si>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</si>
  <si>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</si>
  <si>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</si>
  <si>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</si>
  <si>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</si>
  <si>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</si>
  <si>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</si>
  <si>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</si>
  <si>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</si>
  <si>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</si>
  <si>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</si>
  <si>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</si>
  <si>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</si>
  <si>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</si>
  <si>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</si>
  <si>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</si>
  <si>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</si>
  <si>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</si>
  <si>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</si>
  <si>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</si>
  <si>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</si>
  <si>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</si>
  <si>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</si>
  <si>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</si>
  <si>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</si>
  <si>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</si>
  <si>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</si>
  <si>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</si>
  <si>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</si>
  <si>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</si>
  <si>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</si>
  <si>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</si>
  <si>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</si>
  <si>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</si>
  <si>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</si>
  <si>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</si>
  <si>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</si>
  <si>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</si>
  <si>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</si>
  <si>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</si>
  <si>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</si>
  <si>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</si>
  <si>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</si>
  <si>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</si>
  <si>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</si>
  <si>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</si>
  <si>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</si>
  <si>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</si>
  <si>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</si>
  <si>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</si>
  <si>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</si>
  <si>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</si>
  <si>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</si>
  <si>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</si>
  <si>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</si>
  <si>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</si>
  <si>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</si>
  <si>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</si>
  <si>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</si>
  <si>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</si>
  <si>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</si>
  <si>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</si>
  <si>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</si>
  <si>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</si>
  <si>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</si>
  <si>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</si>
  <si>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</si>
  <si>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</si>
  <si>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</si>
  <si>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</si>
  <si>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</si>
  <si>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</si>
  <si>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</si>
  <si>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</si>
  <si>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</si>
  <si>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</si>
  <si>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</si>
  <si>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</si>
  <si>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</si>
  <si>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</si>
  <si>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</si>
  <si>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</si>
  <si>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</si>
  <si>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</si>
  <si>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</si>
  <si>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</si>
  <si>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</si>
  <si>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</si>
  <si>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</si>
  <si>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</si>
  <si>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</si>
  <si>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</si>
  <si>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</si>
  <si>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</si>
  <si>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</si>
  <si>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</si>
  <si>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</si>
  <si>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</si>
  <si>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</si>
  <si>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</si>
  <si>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</si>
  <si>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</si>
  <si>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</si>
  <si>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</si>
  <si>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</si>
  <si>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</si>
  <si>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</si>
  <si>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</si>
  <si>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</si>
  <si>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</si>
  <si>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</si>
  <si>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</si>
  <si>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</si>
  <si>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</si>
  <si>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</si>
  <si>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</si>
  <si>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</si>
  <si>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</si>
  <si>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</si>
  <si>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</si>
  <si>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</si>
  <si>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</si>
  <si>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</si>
  <si>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</si>
  <si>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</si>
  <si>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</si>
  <si>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</si>
  <si>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</si>
  <si>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</si>
  <si>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</si>
  <si>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</si>
  <si>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</si>
  <si>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</si>
  <si>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</si>
  <si>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</si>
  <si>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</si>
  <si>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</si>
  <si>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</si>
  <si>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</si>
  <si>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</si>
  <si>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</si>
  <si>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</si>
  <si>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</si>
  <si>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</si>
  <si>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</si>
  <si>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</si>
  <si>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</si>
  <si>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</si>
  <si>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</si>
  <si>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</si>
  <si>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</si>
  <si>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</si>
  <si>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</si>
  <si>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</si>
  <si>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</si>
  <si>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</si>
  <si>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</si>
  <si>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</si>
  <si>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</si>
  <si>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</si>
  <si>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</si>
  <si>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</si>
  <si>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</si>
  <si>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</si>
  <si>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</si>
  <si>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</si>
  <si>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</si>
  <si>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</si>
  <si>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</si>
  <si>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</si>
  <si>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</si>
  <si>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</si>
  <si>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</si>
  <si>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</si>
  <si>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</si>
  <si>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</si>
  <si>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</si>
  <si>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</si>
  <si>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</si>
  <si>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</si>
  <si>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</si>
  <si>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</si>
  <si>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</si>
  <si>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</si>
  <si>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</si>
  <si>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</si>
  <si>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</si>
  <si>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</si>
  <si>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</si>
  <si>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</si>
  <si>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</si>
  <si>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</si>
  <si>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</si>
  <si>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</si>
  <si>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</si>
  <si>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</si>
  <si>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</si>
  <si>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</si>
  <si>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</si>
  <si>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</si>
  <si>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</si>
  <si>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</si>
  <si>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</si>
  <si>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</si>
  <si>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</si>
  <si>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</si>
  <si>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</si>
  <si>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</si>
  <si>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</si>
  <si>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</si>
  <si>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</si>
  <si>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</si>
  <si>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</si>
  <si>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</si>
  <si>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</si>
  <si>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</si>
  <si>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</si>
  <si>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</si>
  <si>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</si>
  <si>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</si>
  <si>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</si>
  <si>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</si>
  <si>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</si>
  <si>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</si>
  <si>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</si>
  <si>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</si>
  <si>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</si>
  <si>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</si>
  <si>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</si>
  <si>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</si>
  <si>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</si>
  <si>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</si>
  <si>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</si>
  <si>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</si>
  <si>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</si>
  <si>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</si>
  <si>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</si>
  <si>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</si>
  <si>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</si>
  <si>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</si>
  <si>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</si>
  <si>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</si>
  <si>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</si>
  <si>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</si>
  <si>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</si>
  <si>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</si>
  <si>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</si>
  <si>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</si>
  <si>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</si>
  <si>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</si>
  <si>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</si>
  <si>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</si>
  <si>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</si>
  <si>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</si>
  <si>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</si>
  <si>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</si>
  <si>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</si>
  <si>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</si>
  <si>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</si>
  <si>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</si>
  <si>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</si>
  <si>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</si>
  <si>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</si>
  <si>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</si>
  <si>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</si>
  <si>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</si>
  <si>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</si>
  <si>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</si>
  <si>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</si>
  <si>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</si>
  <si>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</si>
  <si>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</si>
  <si>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</si>
  <si>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</si>
  <si>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</si>
  <si>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</si>
  <si>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</si>
  <si>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</si>
  <si>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</si>
  <si>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</si>
  <si>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</si>
  <si>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</si>
  <si>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</si>
  <si>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</si>
  <si>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</si>
  <si>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</si>
  <si>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</si>
  <si>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</si>
  <si>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</si>
  <si>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</si>
  <si>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</si>
  <si>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</si>
  <si>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</si>
  <si>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</si>
  <si>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</si>
  <si>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</si>
  <si>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</si>
  <si>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</si>
  <si>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</si>
  <si>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</si>
  <si>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</si>
  <si>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</si>
  <si>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</si>
  <si>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</si>
  <si>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</si>
  <si>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</si>
  <si>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</si>
  <si>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</si>
  <si>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</si>
  <si>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</si>
  <si>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</si>
  <si>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</si>
  <si>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</si>
  <si>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</si>
  <si>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</si>
  <si>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</si>
  <si>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</si>
  <si>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</si>
  <si>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</si>
  <si>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</si>
  <si>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</si>
  <si>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</si>
  <si>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</si>
  <si>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</si>
  <si>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</si>
  <si>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</si>
  <si>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</si>
  <si>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</si>
  <si>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</si>
  <si>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</si>
  <si>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</si>
  <si>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</si>
  <si>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</si>
  <si>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</si>
  <si>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</si>
  <si>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</si>
  <si>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</si>
  <si>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</si>
  <si>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</si>
  <si>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</si>
  <si>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</si>
  <si>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</si>
  <si>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</si>
  <si>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</si>
  <si>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</si>
  <si>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</si>
  <si>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</si>
  <si>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</si>
  <si>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</si>
  <si>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</si>
  <si>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</si>
  <si>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</si>
  <si>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</si>
  <si>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</si>
  <si>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</si>
  <si>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</si>
  <si>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</si>
  <si>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</si>
  <si>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</si>
  <si>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</si>
  <si>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</si>
  <si>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</si>
  <si>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</si>
  <si>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</si>
  <si>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</si>
  <si>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</si>
  <si>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</si>
  <si>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</si>
  <si>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</si>
  <si>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</si>
  <si>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</si>
  <si>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</si>
  <si>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</si>
  <si>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</si>
  <si>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</si>
  <si>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</si>
  <si>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</si>
  <si>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</si>
  <si>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</si>
  <si>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</si>
  <si>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</si>
  <si>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</si>
  <si>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</si>
  <si>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</si>
  <si>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</si>
  <si>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</si>
  <si>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</si>
  <si>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</si>
  <si>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</si>
  <si>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</si>
  <si>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</si>
  <si>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</si>
  <si>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</si>
  <si>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</si>
  <si>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</si>
  <si>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</si>
  <si>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</si>
  <si>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</si>
  <si>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</si>
  <si>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</si>
  <si>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</si>
  <si>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</si>
  <si>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</si>
  <si>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</si>
  <si>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</si>
  <si>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</si>
  <si>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</si>
  <si>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</si>
  <si>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</si>
  <si>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</si>
  <si>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</si>
  <si>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</si>
  <si>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</si>
  <si>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</si>
  <si>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</si>
  <si>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</si>
  <si>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</si>
  <si>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</si>
  <si>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</si>
  <si>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</si>
  <si>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</si>
  <si>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</si>
  <si>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</si>
  <si>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</si>
  <si>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</si>
  <si>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</si>
  <si>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</si>
  <si>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</si>
  <si>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</si>
  <si>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</si>
  <si>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</si>
  <si>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</si>
  <si>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</si>
  <si>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</si>
  <si>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</si>
  <si>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</si>
  <si>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</si>
  <si>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</si>
  <si>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</si>
  <si>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</si>
  <si>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</si>
  <si>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</si>
  <si>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</si>
  <si>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</si>
  <si>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</si>
  <si>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</si>
  <si>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</si>
  <si>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</si>
  <si>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</si>
  <si>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</si>
  <si>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</si>
  <si>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</si>
  <si>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</si>
  <si>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</si>
  <si>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</si>
  <si>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</si>
  <si>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</si>
  <si>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</si>
  <si>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</si>
  <si>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</si>
  <si>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</si>
  <si>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</si>
  <si>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</si>
  <si>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</si>
  <si>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</si>
  <si>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</si>
  <si>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</si>
  <si>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</si>
  <si>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</si>
  <si>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</si>
  <si>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</si>
  <si>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</si>
  <si>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</si>
  <si>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</si>
  <si>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</si>
  <si>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</si>
  <si>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</si>
  <si>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</si>
  <si>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</si>
  <si>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</si>
  <si>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</si>
  <si>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</si>
  <si>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</si>
  <si>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</si>
  <si>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</si>
  <si>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</si>
  <si>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</si>
  <si>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</si>
  <si>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</si>
  <si>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</si>
  <si>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</si>
  <si>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</si>
  <si>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</si>
  <si>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</si>
  <si>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</si>
  <si>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</si>
  <si>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</si>
  <si>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</si>
  <si>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</si>
  <si>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</si>
  <si>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</si>
  <si>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</si>
  <si>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</si>
  <si>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</si>
  <si>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</si>
  <si>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</si>
  <si>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</si>
  <si>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</si>
  <si>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</si>
  <si>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</si>
  <si>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</si>
  <si>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</si>
  <si>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</si>
  <si>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</si>
  <si>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</si>
  <si>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</si>
  <si>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</si>
  <si>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</si>
  <si>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</si>
  <si>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</si>
  <si>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</si>
  <si>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</si>
  <si>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</si>
  <si>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</si>
  <si>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</si>
  <si>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</si>
  <si>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</si>
  <si>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</si>
  <si>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</si>
  <si>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</si>
  <si>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</si>
  <si>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</si>
  <si>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</si>
  <si>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</si>
  <si>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</si>
  <si>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</si>
  <si>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</si>
  <si>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</si>
  <si>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</si>
  <si>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</si>
  <si>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</si>
  <si>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</si>
  <si>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</si>
  <si>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</si>
  <si>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</si>
  <si>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</si>
  <si>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</si>
  <si>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</si>
  <si>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</si>
  <si>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</si>
  <si>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</si>
  <si>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</si>
  <si>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</si>
  <si>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</si>
  <si>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</si>
  <si>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</si>
  <si>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</si>
  <si>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</si>
  <si>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</si>
  <si>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</si>
  <si>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</si>
  <si>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</si>
  <si>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</si>
  <si>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</si>
  <si>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</si>
  <si>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</si>
  <si>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</si>
  <si>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</si>
  <si>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</si>
  <si>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</si>
  <si>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</si>
  <si>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</si>
  <si>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</si>
  <si>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</si>
  <si>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</si>
  <si>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</si>
  <si>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</si>
  <si>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</si>
  <si>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</si>
  <si>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</si>
  <si>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</si>
  <si>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</si>
  <si>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</si>
  <si>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</si>
  <si>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</si>
  <si>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</si>
  <si>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</si>
  <si>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</si>
  <si>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</si>
  <si>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</si>
  <si>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</si>
  <si>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</si>
  <si>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</si>
  <si>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</si>
  <si>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</si>
  <si>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</si>
  <si>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</si>
  <si>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</si>
  <si>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</si>
  <si>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</si>
  <si>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</si>
  <si>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</si>
  <si>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</si>
  <si>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</si>
  <si>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</si>
  <si>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</si>
  <si>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</si>
  <si>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</si>
  <si>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</si>
  <si>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</si>
  <si>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</si>
  <si>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</si>
  <si>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</si>
  <si>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</si>
  <si>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</si>
  <si>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</si>
  <si>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</si>
  <si>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</si>
  <si>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</si>
  <si>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</si>
  <si>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</si>
  <si>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</si>
  <si>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</si>
  <si>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</si>
  <si>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</si>
  <si>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</si>
  <si>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</si>
  <si>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</si>
  <si>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</si>
  <si>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</si>
  <si>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</si>
  <si>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</si>
  <si>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</si>
  <si>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</si>
  <si>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</si>
  <si>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</si>
  <si>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</si>
  <si>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</si>
  <si>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</si>
  <si>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</si>
  <si>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</si>
  <si>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</si>
  <si>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</si>
  <si>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</si>
  <si>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</si>
  <si>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</si>
  <si>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</si>
  <si>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</si>
  <si>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</si>
  <si>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</si>
  <si>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</si>
  <si>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</si>
  <si>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</si>
  <si>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</si>
  <si>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</si>
  <si>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</si>
  <si>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</si>
  <si>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</si>
  <si>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</si>
  <si>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</si>
  <si>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</si>
  <si>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</si>
  <si>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</si>
  <si>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</si>
  <si>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</si>
  <si>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</si>
  <si>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</si>
  <si>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</si>
  <si>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</si>
  <si>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</si>
  <si>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</si>
  <si>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</si>
  <si>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</si>
  <si>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</si>
  <si>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</si>
  <si>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</si>
  <si>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</si>
  <si>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</si>
  <si>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</si>
  <si>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</si>
  <si>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</si>
  <si>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</si>
  <si>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</si>
  <si>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</si>
  <si>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</si>
  <si>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</si>
  <si>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</si>
  <si>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</si>
  <si>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</si>
  <si>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</si>
  <si>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</si>
  <si>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</si>
  <si>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</si>
  <si>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</si>
  <si>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</si>
  <si>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</si>
  <si>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</si>
  <si>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</si>
  <si>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</si>
  <si>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</si>
  <si>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</si>
  <si>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</si>
  <si>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</si>
  <si>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</si>
  <si>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</si>
  <si>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</si>
  <si>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</si>
  <si>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</si>
  <si>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</si>
  <si>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</si>
  <si>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</si>
  <si>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</si>
  <si>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</si>
  <si>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</si>
  <si>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</si>
  <si>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</si>
  <si>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</si>
  <si>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</si>
  <si>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</si>
  <si>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</si>
  <si>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</si>
  <si>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</si>
  <si>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</si>
  <si>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</si>
  <si>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</si>
  <si>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</si>
  <si>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</si>
  <si>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</si>
  <si>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</si>
  <si>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</si>
  <si>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</si>
  <si>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</si>
  <si>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</si>
  <si>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</si>
  <si>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</si>
  <si>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</si>
  <si>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</si>
  <si>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</si>
  <si>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</si>
  <si>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</si>
  <si>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</si>
  <si>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</si>
  <si>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</si>
  <si>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</si>
  <si>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</si>
  <si>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</si>
  <si>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</si>
  <si>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</si>
  <si>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</si>
  <si>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</si>
  <si>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</si>
  <si>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</si>
  <si>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</si>
  <si>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</si>
  <si>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</si>
  <si>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</si>
  <si>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</si>
  <si>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</si>
  <si>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</si>
  <si>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</si>
  <si>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</si>
  <si>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</si>
  <si>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</si>
  <si>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</si>
  <si>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</si>
  <si>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</si>
  <si>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</si>
  <si>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</si>
  <si>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</si>
  <si>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</si>
  <si>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</si>
  <si>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</si>
  <si>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</si>
  <si>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</si>
  <si>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</si>
  <si>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</si>
  <si>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</si>
  <si>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</si>
  <si>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</si>
  <si>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</si>
  <si>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</si>
  <si>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</si>
  <si>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</si>
  <si>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</si>
  <si>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</si>
  <si>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</si>
  <si>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</si>
  <si>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</si>
  <si>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</si>
  <si>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</si>
  <si>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</si>
  <si>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</si>
  <si>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</si>
  <si>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</si>
  <si>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</si>
  <si>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</si>
  <si>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</si>
  <si>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</si>
  <si>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</si>
  <si>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</si>
  <si>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</si>
  <si>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</si>
  <si>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</si>
  <si>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</si>
  <si>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</si>
  <si>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</si>
  <si>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</si>
  <si>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</si>
  <si>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</si>
  <si>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</si>
  <si>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</si>
  <si>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</si>
  <si>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</si>
  <si>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</si>
  <si>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</si>
  <si>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</si>
  <si>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</si>
  <si>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</si>
  <si>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</si>
  <si>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</si>
  <si>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</si>
  <si>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</si>
  <si>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</si>
  <si>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</si>
  <si>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</si>
  <si>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</si>
  <si>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</si>
  <si>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</si>
  <si>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</si>
  <si>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</si>
  <si>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</si>
  <si>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</si>
  <si>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</si>
  <si>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</si>
  <si>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</si>
  <si>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</si>
  <si>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</si>
  <si>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</si>
  <si>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</si>
  <si>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</si>
  <si>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</si>
  <si>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</si>
  <si>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</si>
  <si>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</si>
  <si>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</si>
  <si>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</si>
  <si>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</si>
  <si>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</si>
  <si>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</si>
  <si>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</si>
  <si>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</si>
  <si>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</si>
  <si>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</si>
  <si>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</si>
  <si>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</si>
  <si>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</si>
  <si>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</si>
  <si>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</si>
  <si>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</si>
  <si>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</si>
  <si>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</si>
  <si>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</si>
  <si>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</si>
  <si>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</si>
  <si>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</si>
  <si>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</si>
  <si>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</si>
  <si>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</si>
  <si>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</si>
  <si>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</si>
  <si>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</si>
  <si>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</si>
  <si>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</si>
  <si>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</si>
  <si>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</si>
  <si>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</si>
  <si>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</si>
  <si>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</si>
  <si>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</si>
  <si>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</si>
  <si>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</si>
  <si>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</si>
  <si>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</si>
  <si>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</si>
  <si>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</si>
  <si>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</si>
  <si>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</si>
  <si>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</si>
  <si>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</si>
  <si>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</si>
  <si>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</si>
  <si>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</si>
  <si>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</si>
  <si>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</si>
  <si>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</si>
  <si>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</si>
  <si>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</si>
  <si>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</si>
  <si>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</si>
  <si>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</si>
  <si>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</si>
  <si>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</si>
  <si>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</si>
  <si>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</si>
  <si>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</si>
  <si>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</si>
  <si>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</si>
  <si>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</si>
  <si>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</si>
  <si>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</si>
  <si>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</si>
  <si>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</si>
  <si>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</si>
  <si>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</si>
  <si>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</si>
  <si>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</si>
  <si>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</si>
  <si>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</si>
  <si>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</si>
  <si>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</si>
  <si>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</si>
  <si>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</si>
  <si>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</si>
  <si>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</si>
  <si>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</si>
  <si>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</si>
  <si>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</si>
  <si>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</si>
  <si>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</si>
  <si>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</si>
  <si>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</si>
  <si>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</si>
  <si>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</si>
  <si>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</si>
  <si>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</si>
  <si>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</si>
  <si>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</si>
  <si>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</si>
  <si>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</si>
  <si>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</si>
  <si>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</si>
  <si>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</si>
  <si>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</si>
  <si>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</si>
  <si>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</si>
  <si>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</si>
  <si>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</si>
  <si>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</si>
  <si>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</si>
  <si>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</si>
  <si>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</si>
  <si>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</si>
  <si>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</si>
  <si>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</si>
  <si>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</si>
  <si>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</si>
  <si>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</si>
  <si>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</si>
  <si>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</si>
  <si>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</si>
  <si>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</si>
  <si>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</si>
  <si>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</si>
  <si>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</si>
  <si>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</si>
  <si>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</si>
  <si>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</si>
  <si>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</si>
  <si>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</si>
  <si>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</si>
  <si>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</si>
  <si>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</si>
  <si>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</si>
  <si>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</si>
  <si>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</si>
  <si>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</si>
  <si>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</si>
  <si>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</si>
  <si>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</si>
  <si>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</si>
  <si>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</si>
  <si>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</si>
  <si>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</si>
  <si>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</si>
  <si>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</si>
  <si>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</si>
  <si>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</si>
  <si>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</si>
  <si>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</si>
  <si>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</si>
  <si>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</si>
  <si>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</si>
  <si>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</si>
  <si>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</si>
  <si>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</si>
  <si>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</si>
  <si>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</si>
  <si>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</si>
  <si>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</si>
  <si>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</si>
  <si>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</si>
  <si>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</si>
  <si>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</si>
  <si>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</si>
  <si>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</si>
  <si>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</si>
  <si>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</si>
  <si>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</si>
  <si>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</si>
  <si>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</si>
  <si>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</si>
  <si>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</si>
  <si>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</si>
  <si>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</si>
  <si>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</si>
  <si>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</si>
  <si>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</si>
  <si>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</si>
  <si>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</si>
  <si>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</si>
  <si>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</si>
  <si>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</si>
  <si>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</si>
  <si>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</si>
  <si>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</si>
  <si>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</si>
  <si>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</si>
  <si>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</si>
  <si>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</si>
  <si>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</si>
  <si>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</si>
  <si>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</si>
  <si>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</si>
  <si>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</si>
  <si>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</si>
  <si>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</si>
  <si>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</si>
  <si>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</si>
  <si>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</si>
  <si>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</si>
  <si>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</si>
  <si>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</si>
  <si>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</si>
  <si>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</si>
  <si>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</si>
  <si>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</si>
  <si>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</si>
  <si>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</si>
  <si>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</si>
  <si>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</si>
  <si>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</si>
  <si>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</si>
  <si>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</si>
  <si>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</si>
  <si>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</si>
  <si>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</si>
  <si>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</si>
  <si>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</si>
  <si>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</si>
  <si>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</si>
  <si>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</si>
  <si>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</si>
  <si>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</si>
  <si>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</si>
  <si>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</si>
  <si>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</si>
  <si>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</si>
  <si>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</si>
  <si>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</si>
  <si>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</si>
  <si>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</si>
  <si>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</si>
  <si>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</si>
  <si>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</si>
  <si>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</si>
  <si>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</si>
  <si>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</si>
  <si>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</si>
  <si>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</si>
  <si>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</si>
  <si>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</si>
  <si>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</si>
  <si>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</si>
  <si>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</si>
  <si>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</si>
  <si>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</si>
  <si>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</si>
  <si>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</si>
  <si>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</si>
  <si>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</si>
  <si>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</si>
  <si>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</si>
  <si>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</si>
  <si>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</si>
  <si>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</si>
  <si>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</si>
  <si>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</si>
  <si>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</si>
  <si>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</si>
  <si>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</si>
  <si>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</si>
  <si>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</si>
  <si>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</si>
  <si>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</si>
  <si>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</si>
  <si>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</si>
  <si>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</si>
  <si>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</si>
  <si>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</si>
  <si>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</si>
  <si>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</si>
  <si>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</si>
  <si>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</si>
  <si>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</si>
  <si>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</si>
  <si>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</si>
  <si>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</si>
  <si>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</si>
  <si>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</si>
  <si>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</si>
  <si>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</si>
  <si>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</si>
  <si>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</si>
  <si>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</si>
  <si>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</si>
  <si>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</si>
  <si>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</si>
  <si>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</si>
  <si>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</si>
  <si>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</si>
  <si>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</si>
  <si>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</si>
  <si>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</si>
  <si>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</si>
  <si>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</si>
  <si>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</si>
  <si>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</si>
  <si>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</si>
  <si>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</si>
  <si>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</si>
  <si>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</si>
  <si>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</si>
  <si>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</si>
  <si>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</si>
  <si>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</si>
  <si>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</si>
  <si>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</si>
  <si>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</si>
  <si>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</si>
  <si>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</si>
  <si>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</si>
  <si>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</si>
  <si>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</si>
  <si>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</si>
  <si>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</si>
  <si>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</si>
  <si>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</si>
  <si>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</si>
  <si>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</si>
  <si>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</si>
  <si>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</si>
  <si>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</si>
  <si>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</si>
  <si>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</si>
  <si>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</si>
  <si>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</si>
  <si>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</si>
  <si>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</si>
  <si>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</si>
  <si>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</si>
  <si>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</si>
  <si>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</si>
  <si>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</si>
  <si>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</si>
  <si>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</si>
  <si>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</si>
  <si>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</si>
  <si>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</si>
  <si>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</si>
  <si>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</si>
  <si>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</si>
  <si>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</si>
  <si>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</si>
  <si>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</si>
  <si>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</si>
  <si>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</si>
  <si>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</si>
  <si>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</si>
  <si>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</si>
  <si>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</si>
  <si>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</si>
  <si>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</si>
  <si>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</si>
  <si>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</si>
  <si>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</si>
  <si>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</si>
  <si>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</si>
  <si>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</si>
  <si>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</si>
  <si>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</si>
  <si>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</si>
  <si>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</si>
  <si>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</si>
  <si>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</si>
  <si>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</si>
  <si>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</si>
  <si>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</si>
  <si>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</si>
  <si>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</si>
  <si>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</si>
  <si>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</si>
  <si>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</si>
  <si>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</si>
  <si>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</si>
  <si>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</si>
  <si>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</si>
  <si>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</si>
  <si>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</si>
  <si>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</si>
  <si>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</si>
  <si>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</si>
  <si>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</si>
  <si>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</si>
  <si>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</si>
  <si>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</si>
  <si>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</si>
  <si>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</si>
  <si>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</si>
  <si>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</si>
  <si>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</si>
  <si>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</si>
  <si>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</si>
  <si>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</si>
  <si>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</si>
  <si>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</si>
  <si>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</si>
  <si>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</si>
  <si>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</si>
  <si>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</si>
  <si>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</si>
  <si>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</si>
  <si>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</si>
  <si>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</si>
  <si>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</si>
  <si>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</si>
  <si>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</si>
  <si>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</si>
  <si>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</si>
  <si>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</si>
  <si>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</si>
  <si>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</si>
  <si>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</si>
  <si>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</si>
  <si>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</si>
  <si>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</si>
  <si>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</si>
  <si>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</si>
  <si>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</si>
  <si>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</si>
  <si>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</si>
  <si>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</si>
  <si>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</si>
  <si>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</si>
  <si>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</si>
  <si>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</si>
  <si>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</si>
  <si>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</si>
  <si>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</si>
  <si>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</si>
  <si>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</si>
  <si>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</si>
  <si>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</si>
  <si>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</si>
  <si>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</si>
  <si>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</si>
  <si>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</si>
  <si>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</si>
  <si>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</si>
  <si>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</si>
  <si>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</si>
  <si>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</si>
  <si>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</si>
  <si>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</si>
  <si>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</si>
  <si>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</si>
  <si>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</si>
  <si>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</si>
  <si>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</si>
  <si>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</si>
  <si>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</si>
  <si>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</si>
  <si>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</si>
  <si>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</si>
  <si>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</si>
  <si>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</si>
  <si>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</si>
  <si>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</si>
  <si>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</si>
  <si>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</si>
  <si>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</si>
  <si>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</si>
  <si>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</si>
  <si>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</si>
  <si>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</si>
  <si>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</si>
  <si>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</si>
  <si>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</si>
  <si>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</si>
  <si>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</si>
  <si>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</si>
  <si>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</si>
  <si>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</si>
  <si>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</si>
  <si>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</si>
  <si>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</si>
  <si>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</si>
  <si>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</si>
  <si>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</si>
  <si>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</si>
  <si>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</si>
  <si>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</si>
  <si>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</si>
  <si>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</si>
  <si>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</si>
  <si>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</si>
  <si>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</si>
  <si>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</si>
  <si>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</si>
  <si>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</si>
  <si>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</si>
  <si>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</si>
  <si>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</si>
  <si>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</si>
  <si>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</si>
  <si>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</si>
  <si>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</si>
  <si>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</si>
  <si>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</si>
  <si>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</si>
  <si>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</si>
  <si>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</si>
  <si>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</si>
  <si>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</si>
  <si>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</si>
  <si>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</si>
  <si>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</si>
  <si>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</si>
  <si>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</si>
  <si>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</si>
  <si>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</si>
  <si>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</si>
  <si>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</si>
  <si>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</si>
  <si>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</si>
  <si>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</si>
  <si>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</si>
  <si>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</si>
  <si>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</si>
  <si>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</si>
  <si>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</si>
  <si>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</si>
  <si>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</si>
  <si>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</si>
  <si>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</si>
  <si>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</si>
  <si>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</si>
  <si>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</si>
  <si>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</si>
  <si>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</si>
  <si>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</si>
  <si>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</si>
  <si>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</si>
  <si>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</si>
  <si>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</si>
  <si>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</si>
  <si>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</si>
  <si>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</si>
  <si>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</si>
  <si>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</si>
  <si>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</si>
  <si>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</si>
  <si>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</si>
  <si>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</si>
  <si>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</si>
  <si>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</si>
  <si>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</si>
  <si>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</si>
  <si>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</si>
  <si>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</si>
  <si>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</si>
  <si>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</si>
  <si>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</si>
  <si>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</si>
  <si>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</si>
  <si>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</si>
  <si>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</si>
  <si>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</si>
  <si>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</si>
  <si>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</si>
  <si>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</si>
  <si>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</si>
  <si>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</si>
  <si>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</si>
  <si>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</si>
  <si>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</si>
  <si>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</si>
  <si>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</si>
  <si>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</si>
  <si>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</si>
  <si>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</si>
  <si>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</si>
  <si>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</si>
  <si>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</si>
  <si>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</si>
  <si>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</si>
  <si>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</si>
  <si>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</si>
  <si>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</si>
  <si>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</si>
  <si>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</si>
  <si>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</si>
  <si>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</si>
  <si>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</si>
  <si>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</si>
  <si>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</si>
  <si>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</si>
  <si>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</si>
  <si>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</si>
  <si>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</si>
  <si>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</si>
  <si>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</si>
  <si>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</si>
  <si>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</si>
  <si>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</si>
  <si>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</si>
  <si>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</si>
  <si>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</si>
  <si>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</si>
  <si>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</si>
  <si>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</si>
  <si>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</si>
  <si>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</si>
  <si>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</si>
  <si>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</si>
  <si>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</si>
  <si>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</si>
  <si>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</si>
  <si>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</si>
  <si>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</si>
  <si>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</si>
  <si>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</si>
  <si>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</si>
  <si>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</si>
  <si>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</si>
  <si>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</si>
  <si>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</si>
  <si>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</si>
  <si>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</si>
  <si>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</si>
  <si>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</si>
  <si>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</si>
  <si>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</si>
  <si>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</si>
  <si>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</si>
  <si>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</si>
  <si>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</si>
  <si>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</si>
  <si>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</si>
  <si>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</si>
  <si>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</si>
  <si>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</si>
  <si>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</si>
  <si>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</si>
  <si>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</si>
  <si>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</si>
  <si>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</si>
  <si>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</si>
  <si>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</si>
  <si>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</si>
  <si>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</si>
  <si>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</si>
  <si>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</si>
  <si>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</si>
  <si>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</si>
  <si>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</si>
  <si>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</si>
  <si>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</si>
  <si>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</si>
  <si>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</si>
  <si>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</si>
  <si>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</si>
  <si>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</si>
  <si>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</si>
  <si>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</si>
  <si>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</si>
  <si>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</si>
  <si>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</si>
  <si>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</si>
  <si>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</si>
  <si>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</si>
  <si>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</si>
  <si>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</si>
  <si>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</si>
  <si>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</si>
  <si>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</si>
  <si>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</si>
  <si>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</si>
  <si>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</si>
  <si>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</si>
  <si>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</si>
  <si>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</si>
  <si>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</si>
  <si>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</si>
  <si>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</si>
  <si>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</si>
  <si>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</si>
  <si>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</si>
  <si>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</si>
  <si>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</si>
  <si>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</si>
  <si>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</si>
  <si>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</si>
  <si>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</si>
  <si>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</si>
  <si>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</si>
  <si>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</si>
  <si>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</si>
  <si>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</si>
  <si>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</si>
  <si>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</si>
  <si>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</si>
  <si>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</si>
  <si>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</si>
  <si>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</si>
  <si>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</si>
  <si>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</si>
  <si>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</si>
  <si>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</si>
  <si>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</si>
  <si>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</si>
  <si>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</si>
  <si>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</si>
  <si>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</si>
  <si>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</si>
  <si>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</si>
  <si>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</si>
  <si>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</si>
  <si>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</si>
  <si>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</si>
  <si>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</si>
  <si>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</si>
  <si>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</si>
  <si>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</si>
  <si>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</si>
  <si>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</si>
  <si>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</si>
  <si>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</si>
  <si>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</si>
  <si>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</si>
  <si>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</si>
  <si>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</si>
  <si>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</si>
  <si>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</si>
  <si>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</si>
  <si>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</si>
  <si>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</si>
  <si>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</si>
  <si>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</si>
  <si>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</si>
  <si>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</si>
  <si>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</si>
  <si>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</si>
  <si>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</si>
  <si>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</si>
  <si>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</si>
  <si>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</si>
  <si>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</si>
  <si>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</si>
  <si>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</si>
  <si>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</si>
  <si>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</si>
  <si>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</si>
  <si>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</si>
  <si>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</si>
  <si>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</si>
  <si>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</si>
  <si>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</si>
  <si>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</si>
  <si>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</si>
  <si>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</si>
  <si>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</si>
  <si>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</si>
  <si>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</si>
  <si>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</si>
  <si>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</si>
  <si>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</si>
  <si>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</si>
  <si>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</si>
  <si>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</si>
  <si>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</si>
  <si>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</si>
  <si>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</si>
  <si>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</si>
  <si>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</si>
  <si>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</si>
  <si>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</si>
  <si>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</si>
  <si>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</si>
  <si>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</si>
  <si>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</si>
  <si>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</si>
  <si>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</si>
  <si>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</si>
  <si>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</si>
  <si>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</si>
  <si>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</si>
  <si>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</si>
  <si>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</si>
  <si>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</si>
  <si>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</si>
  <si>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</si>
  <si>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</si>
  <si>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</si>
  <si>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</si>
  <si>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</si>
  <si>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</si>
  <si>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</si>
  <si>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</si>
  <si>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</si>
  <si>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</si>
  <si>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</si>
  <si>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</si>
  <si>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</si>
  <si>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</si>
  <si>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</si>
  <si>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</si>
  <si>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</si>
  <si>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</si>
  <si>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</si>
  <si>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</si>
  <si>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</si>
  <si>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</si>
  <si>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</si>
  <si>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</si>
  <si>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</si>
  <si>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</si>
  <si>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</si>
  <si>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</si>
  <si>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</si>
  <si>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</si>
  <si>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</si>
  <si>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</si>
  <si>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</si>
  <si>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</si>
  <si>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</si>
  <si>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</si>
  <si>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</si>
  <si>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</si>
  <si>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</si>
  <si>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</si>
  <si>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</si>
  <si>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</si>
  <si>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</si>
  <si>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</si>
  <si>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</si>
  <si>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</si>
  <si>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</si>
  <si>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</si>
  <si>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</si>
  <si>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</si>
  <si>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</si>
  <si>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</si>
  <si>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</si>
  <si>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</si>
  <si>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</si>
  <si>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</si>
  <si>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</si>
  <si>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</si>
  <si>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</si>
  <si>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</si>
  <si>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</si>
  <si>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</si>
  <si>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</si>
  <si>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</si>
  <si>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</si>
  <si>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</si>
  <si>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</si>
  <si>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</si>
  <si>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</si>
  <si>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</si>
  <si>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</si>
  <si>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</si>
  <si>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</si>
  <si>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</si>
  <si>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</si>
  <si>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</si>
  <si>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</si>
  <si>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</si>
  <si>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</si>
  <si>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</si>
  <si>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</si>
  <si>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</si>
  <si>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</si>
  <si>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</si>
  <si>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</si>
  <si>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</si>
  <si>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</si>
  <si>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</si>
  <si>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</si>
  <si>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</si>
  <si>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</si>
  <si>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</si>
  <si>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</si>
  <si>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</si>
  <si>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</si>
  <si>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</si>
  <si>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</si>
  <si>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</si>
  <si>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</si>
  <si>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</si>
  <si>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</si>
  <si>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</si>
  <si>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</si>
  <si>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</si>
  <si>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</si>
  <si>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</si>
  <si>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</si>
  <si>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</si>
  <si>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</si>
  <si>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</si>
  <si>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</si>
  <si>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</si>
  <si>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</si>
  <si>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</si>
  <si>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</si>
  <si>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</si>
  <si>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</si>
  <si>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</si>
  <si>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</si>
  <si>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</si>
  <si>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</si>
  <si>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</si>
  <si>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</si>
  <si>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</si>
  <si>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</si>
  <si>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</si>
  <si>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</si>
  <si>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</si>
  <si>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</si>
  <si>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</si>
  <si>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</si>
  <si>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</si>
  <si>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</si>
  <si>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</si>
  <si>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</si>
  <si>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</si>
  <si>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</si>
  <si>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</si>
  <si>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</si>
  <si>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</si>
  <si>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</si>
  <si>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</si>
  <si>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</si>
  <si>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</si>
  <si>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</si>
  <si>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</si>
  <si>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</si>
  <si>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</si>
  <si>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</si>
  <si>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</si>
  <si>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</si>
  <si>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</si>
  <si>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</si>
  <si>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</si>
  <si>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</si>
  <si>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</si>
  <si>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</si>
  <si>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</si>
  <si>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</si>
  <si>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</si>
  <si>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</si>
  <si>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</si>
  <si>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</si>
  <si>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</si>
  <si>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</si>
  <si>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</si>
  <si>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</si>
  <si>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</si>
  <si>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</si>
  <si>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</si>
  <si>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</si>
  <si>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</si>
  <si>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</si>
  <si>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</si>
  <si>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</si>
  <si>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</si>
  <si>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</si>
  <si>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</si>
  <si>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</si>
  <si>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</si>
  <si>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</si>
  <si>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</si>
  <si>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</si>
  <si>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</si>
  <si>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</si>
  <si>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</si>
  <si>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</si>
  <si>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</si>
  <si>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</si>
  <si>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</si>
  <si>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</si>
  <si>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</si>
  <si>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</si>
  <si>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</si>
  <si>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</si>
  <si>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</si>
  <si>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</si>
  <si>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</si>
  <si>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</si>
  <si>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</si>
  <si>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</si>
  <si>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</si>
  <si>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</si>
  <si>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</si>
  <si>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</si>
  <si>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</si>
  <si>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</si>
  <si>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</si>
  <si>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</si>
  <si>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</si>
  <si>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</si>
  <si>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</si>
  <si>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</si>
  <si>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</si>
  <si>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</si>
  <si>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</si>
  <si>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</si>
  <si>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</si>
  <si>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</si>
  <si>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</si>
  <si>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</si>
  <si>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</si>
  <si>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</si>
  <si>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</si>
  <si>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</si>
  <si>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</si>
  <si>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</si>
  <si>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</si>
  <si>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</si>
  <si>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</si>
  <si>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</si>
  <si>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</si>
  <si>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</si>
  <si>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</si>
  <si>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</si>
  <si>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</si>
  <si>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</si>
  <si>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</si>
  <si>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</si>
  <si>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</si>
  <si>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</si>
  <si>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</si>
  <si>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</si>
  <si>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</si>
  <si>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</si>
  <si>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</si>
  <si>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</si>
  <si>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</si>
  <si>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</si>
  <si>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</si>
  <si>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</si>
  <si>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</si>
  <si>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</si>
  <si>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</si>
  <si>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</si>
  <si>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</si>
  <si>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</si>
  <si>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</si>
  <si>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</si>
  <si>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</si>
  <si>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</si>
  <si>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</si>
  <si>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</si>
  <si>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</si>
  <si>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</si>
  <si>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</si>
  <si>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</si>
  <si>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</si>
  <si>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</si>
  <si>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</si>
  <si>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</si>
  <si>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</si>
  <si>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</si>
  <si>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</si>
  <si>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</si>
  <si>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</si>
  <si>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</si>
  <si>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</si>
  <si>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</si>
  <si>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</si>
  <si>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</si>
  <si>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</si>
  <si>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</si>
  <si>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</si>
  <si>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</si>
  <si>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</si>
  <si>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</si>
  <si>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</si>
  <si>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</si>
  <si>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</si>
  <si>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</si>
  <si>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</si>
  <si>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</si>
  <si>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</si>
  <si>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</si>
  <si>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</si>
  <si>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</si>
  <si>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</si>
  <si>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</si>
  <si>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</si>
  <si>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</si>
  <si>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</si>
  <si>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</si>
  <si>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</si>
  <si>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</si>
  <si>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</si>
  <si>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</si>
  <si>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</si>
  <si>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</si>
  <si>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</si>
  <si>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</si>
  <si>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</si>
  <si>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</si>
  <si>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</si>
  <si>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</si>
  <si>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</si>
  <si>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</si>
  <si>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</si>
  <si>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</si>
  <si>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</si>
  <si>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</si>
  <si>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</si>
  <si>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</si>
  <si>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</si>
  <si>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</si>
  <si>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</si>
  <si>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</si>
  <si>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</si>
  <si>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</si>
  <si>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</si>
  <si>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</si>
  <si>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</si>
  <si>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</si>
  <si>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</si>
  <si>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</si>
  <si>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</si>
  <si>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</si>
  <si>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</si>
  <si>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</si>
  <si>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</si>
  <si>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</si>
  <si>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</si>
  <si>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</si>
  <si>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</si>
  <si>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</si>
  <si>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</si>
  <si>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</si>
  <si>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</si>
  <si>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</si>
  <si>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</si>
  <si>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</si>
  <si>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</si>
  <si>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</si>
  <si>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</si>
  <si>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</si>
  <si>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</si>
  <si>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</si>
  <si>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</si>
  <si>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</si>
  <si>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</si>
  <si>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</si>
  <si>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</si>
  <si>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</si>
  <si>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</si>
  <si>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</si>
  <si>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</si>
  <si>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</si>
  <si>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</si>
  <si>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</si>
  <si>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</si>
  <si>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</si>
  <si>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</si>
  <si>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</si>
  <si>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</si>
  <si>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</si>
  <si>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</si>
  <si>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</si>
  <si>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</si>
  <si>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</si>
  <si>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</si>
  <si>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</si>
  <si>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</si>
  <si>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</si>
  <si>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</si>
  <si>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</si>
  <si>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</si>
  <si>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</si>
  <si>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</si>
  <si>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</si>
  <si>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</si>
  <si>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</si>
  <si>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</si>
  <si>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</si>
  <si>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</si>
  <si>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</si>
  <si>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</si>
  <si>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</si>
  <si>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</si>
  <si>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</si>
  <si>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</si>
  <si>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</si>
  <si>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</si>
  <si>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</si>
  <si>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</si>
  <si>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</si>
  <si>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</si>
  <si>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</si>
  <si>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</si>
  <si>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</si>
  <si>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</si>
  <si>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</si>
  <si>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</si>
  <si>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</si>
  <si>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</si>
  <si>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</si>
  <si>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</si>
  <si>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</si>
  <si>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</si>
  <si>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</si>
  <si>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</si>
  <si>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</si>
  <si>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</si>
  <si>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</si>
  <si>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</si>
  <si>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</si>
  <si>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</si>
  <si>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</si>
  <si>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</si>
  <si>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</si>
  <si>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</si>
  <si>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</si>
  <si>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</si>
  <si>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</si>
  <si>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</si>
  <si>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</si>
  <si>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</si>
  <si>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</si>
  <si>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</si>
  <si>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</si>
  <si>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</si>
  <si>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</si>
  <si>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</si>
  <si>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</si>
  <si>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</si>
  <si>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</si>
  <si>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</si>
  <si>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</si>
  <si>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</si>
  <si>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</si>
  <si>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</si>
  <si>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</si>
  <si>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</si>
  <si>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</si>
  <si>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</si>
  <si>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</si>
  <si>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</si>
  <si>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</si>
  <si>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</si>
  <si>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</si>
  <si>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</si>
  <si>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</si>
  <si>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</si>
  <si>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</si>
  <si>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</si>
  <si>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</si>
  <si>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</si>
  <si>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</si>
  <si>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</si>
  <si>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</si>
  <si>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</si>
  <si>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</si>
  <si>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</si>
  <si>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</si>
  <si>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</si>
  <si>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</si>
  <si>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</si>
  <si>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</si>
  <si>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</si>
  <si>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</si>
  <si>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</si>
  <si>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</si>
  <si>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</si>
  <si>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</si>
  <si>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</si>
  <si>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</si>
  <si>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</si>
  <si>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</si>
  <si>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</si>
  <si>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</si>
  <si>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</si>
  <si>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</si>
  <si>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</si>
  <si>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</si>
  <si>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</si>
  <si>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</si>
  <si>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</si>
  <si>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</si>
  <si>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</si>
  <si>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</si>
  <si>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</si>
  <si>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</si>
  <si>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</si>
  <si>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</si>
  <si>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</si>
  <si>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</si>
  <si>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</si>
  <si>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</si>
  <si>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</si>
  <si>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</si>
  <si>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</si>
  <si>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</si>
  <si>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</si>
  <si>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</si>
  <si>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</si>
  <si>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</si>
  <si>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</si>
  <si>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</si>
  <si>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</si>
  <si>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</si>
  <si>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</si>
  <si>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</si>
  <si>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</si>
  <si>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</si>
  <si>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</si>
  <si>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</si>
  <si>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</si>
  <si>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</si>
  <si>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</si>
  <si>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</si>
  <si>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</si>
  <si>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</si>
  <si>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</si>
  <si>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</si>
  <si>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</si>
  <si>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</si>
  <si>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</si>
  <si>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</si>
  <si>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</si>
  <si>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</si>
  <si>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</si>
  <si>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</si>
  <si>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</si>
  <si>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</si>
  <si>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</si>
  <si>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</si>
  <si>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</si>
  <si>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</si>
  <si>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</si>
  <si>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</si>
  <si>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</si>
  <si>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</si>
  <si>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</si>
  <si>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</si>
  <si>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</si>
  <si>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</si>
  <si>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</si>
  <si>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</si>
  <si>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</si>
  <si>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</si>
  <si>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</si>
  <si>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</si>
  <si>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</si>
  <si>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</si>
  <si>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</si>
  <si>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</si>
  <si>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</si>
  <si>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</si>
  <si>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</si>
  <si>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</si>
  <si>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</si>
  <si>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</si>
  <si>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</si>
  <si>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</si>
  <si>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</si>
  <si>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</si>
  <si>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</si>
  <si>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</si>
  <si>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</si>
  <si>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</si>
  <si>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</si>
  <si>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</si>
  <si>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</si>
  <si>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</si>
  <si>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</si>
  <si>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</si>
  <si>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</si>
  <si>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</si>
  <si>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</si>
  <si>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</si>
  <si>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</si>
  <si>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</si>
  <si>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</si>
  <si>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</si>
  <si>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</si>
  <si>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</si>
  <si>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</si>
  <si>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</si>
  <si>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</si>
  <si>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</si>
  <si>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</si>
  <si>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</si>
  <si>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</si>
  <si>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</si>
  <si>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</si>
  <si>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</si>
  <si>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</si>
  <si>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</si>
  <si>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</si>
  <si>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</si>
  <si>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</si>
  <si>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</si>
  <si>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</si>
  <si>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</si>
  <si>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</si>
  <si>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</si>
  <si>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</si>
  <si>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</si>
  <si>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</si>
  <si>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</si>
  <si>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</si>
  <si>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</si>
  <si>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</si>
  <si>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</si>
  <si>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</si>
  <si>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</si>
  <si>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</si>
  <si>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</si>
  <si>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</si>
  <si>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</si>
  <si>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</si>
  <si>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</si>
  <si>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</si>
  <si>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</si>
  <si>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</si>
  <si>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</si>
  <si>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</si>
  <si>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</si>
  <si>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</si>
  <si>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</si>
  <si>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</si>
  <si>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</si>
  <si>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</si>
  <si>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</si>
  <si>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</si>
  <si>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</si>
  <si>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</si>
  <si>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</si>
  <si>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</si>
  <si>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</si>
  <si>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</si>
  <si>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</si>
  <si>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</si>
  <si>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</si>
  <si>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</si>
  <si>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</si>
  <si>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</si>
  <si>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</si>
  <si>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</si>
  <si>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</si>
  <si>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</si>
  <si>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</si>
  <si>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</si>
  <si>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</si>
  <si>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</si>
  <si>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</si>
  <si>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</si>
  <si>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</si>
  <si>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</si>
  <si>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</si>
  <si>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</si>
  <si>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</si>
  <si>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</si>
  <si>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</si>
  <si>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</si>
  <si>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</si>
  <si>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</si>
  <si>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</si>
  <si>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</si>
  <si>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</si>
  <si>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</si>
  <si>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</si>
  <si>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</si>
  <si>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</si>
  <si>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</si>
  <si>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</si>
  <si>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</si>
  <si>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</si>
  <si>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</si>
  <si>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</si>
  <si>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</si>
  <si>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</si>
  <si>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</si>
  <si>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</si>
  <si>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</si>
  <si>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</si>
  <si>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</si>
  <si>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</si>
  <si>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</si>
  <si>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</si>
  <si>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</si>
  <si>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</si>
  <si>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</si>
  <si>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</si>
  <si>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</si>
  <si>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</si>
  <si>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</si>
  <si>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</si>
  <si>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</si>
  <si>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</si>
  <si>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</si>
  <si>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</si>
  <si>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</si>
  <si>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</si>
  <si>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</si>
  <si>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</si>
  <si>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</si>
  <si>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</si>
  <si>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</si>
  <si>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</si>
  <si>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</si>
  <si>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</si>
  <si>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</si>
  <si>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</si>
  <si>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</si>
  <si>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</si>
  <si>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</si>
  <si>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</si>
  <si>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</si>
  <si>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</si>
  <si>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</si>
  <si>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</si>
  <si>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</si>
  <si>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</si>
  <si>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</si>
  <si>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</si>
  <si>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</si>
  <si>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</si>
  <si>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</si>
  <si>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</si>
  <si>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</si>
  <si>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</si>
  <si>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</si>
  <si>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</si>
  <si>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</si>
  <si>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</si>
  <si>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</si>
  <si>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</si>
  <si>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</si>
  <si>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</si>
  <si>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</si>
  <si>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</si>
  <si>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</si>
  <si>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</si>
  <si>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</si>
  <si>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</si>
  <si>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</si>
  <si>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</si>
  <si>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</si>
  <si>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</si>
  <si>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</si>
  <si>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</si>
  <si>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</si>
  <si>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</si>
  <si>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</si>
  <si>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</si>
  <si>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</si>
  <si>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</si>
  <si>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</si>
  <si>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</si>
  <si>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</si>
  <si>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</si>
  <si>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</si>
  <si>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</si>
  <si>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</si>
  <si>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</si>
  <si>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</si>
  <si>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</si>
  <si>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</si>
  <si>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</si>
  <si>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</si>
  <si>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</si>
  <si>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</si>
  <si>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</si>
  <si>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</si>
  <si>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</si>
  <si>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</si>
  <si>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</si>
  <si>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</si>
  <si>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</si>
  <si>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</si>
  <si>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</si>
  <si>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</si>
  <si>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</si>
  <si>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</si>
  <si>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</si>
  <si>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</si>
  <si>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</si>
  <si>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</si>
  <si>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</si>
  <si>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</si>
  <si>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</si>
  <si>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</si>
  <si>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</si>
  <si>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</si>
  <si>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</si>
  <si>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</si>
  <si>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</si>
  <si>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</si>
  <si>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</si>
  <si>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</si>
  <si>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</si>
  <si>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</si>
  <si>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</si>
  <si>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</si>
  <si>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</si>
  <si>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</si>
  <si>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</si>
  <si>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</si>
  <si>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</si>
  <si>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</si>
  <si>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</si>
  <si>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</si>
  <si>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</si>
  <si>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</si>
  <si>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</si>
  <si>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</si>
  <si>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</si>
  <si>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</si>
  <si>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</si>
  <si>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</si>
  <si>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</si>
  <si>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</si>
  <si>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</si>
  <si>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</si>
  <si>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</si>
  <si>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</si>
  <si>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</si>
  <si>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</si>
  <si>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</si>
  <si>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</si>
  <si>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</si>
  <si>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</si>
  <si>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</si>
  <si>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</si>
  <si>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</si>
  <si>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</si>
  <si>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</si>
  <si>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</si>
  <si>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</si>
  <si>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</si>
  <si>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</si>
  <si>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</si>
  <si>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</si>
  <si>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</si>
  <si>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</si>
  <si>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</si>
  <si>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</si>
  <si>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</si>
  <si>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</si>
  <si>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</si>
  <si>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</si>
  <si>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</si>
  <si>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</si>
  <si>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</si>
  <si>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</si>
  <si>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</si>
  <si>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</si>
  <si>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</si>
  <si>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</si>
  <si>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</si>
  <si>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</si>
  <si>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</si>
  <si>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</si>
  <si>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</si>
  <si>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</si>
  <si>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</si>
  <si>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</si>
  <si>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</si>
  <si>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</si>
  <si>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</si>
  <si>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</si>
  <si>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</si>
  <si>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</si>
  <si>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</si>
  <si>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</si>
  <si>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</si>
  <si>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</si>
  <si>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</si>
  <si>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</si>
  <si>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</si>
  <si>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</si>
  <si>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</si>
  <si>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</si>
  <si>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</si>
  <si>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</si>
  <si>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</si>
  <si>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</si>
  <si>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</si>
  <si>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</si>
  <si>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</si>
  <si>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</si>
  <si>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</si>
  <si>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</si>
  <si>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</si>
  <si>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</si>
  <si>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</si>
  <si>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</si>
  <si>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</si>
  <si>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</si>
  <si>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</si>
  <si>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</si>
  <si>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</si>
  <si>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</si>
  <si>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</si>
  <si>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</si>
  <si>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</si>
  <si>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</si>
  <si>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</si>
  <si>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</si>
  <si>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</si>
  <si>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</si>
  <si>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</si>
  <si>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</si>
  <si>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</si>
  <si>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</si>
  <si>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</si>
  <si>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</si>
  <si>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</si>
  <si>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</si>
  <si>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</si>
  <si>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</si>
  <si>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</si>
  <si>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</si>
  <si>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</si>
  <si>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</si>
  <si>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</si>
  <si>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</si>
  <si>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</si>
  <si>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</si>
  <si>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</si>
  <si>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</si>
  <si>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</si>
  <si>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</si>
  <si>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</si>
  <si>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</si>
  <si>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</si>
  <si>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</si>
  <si>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</si>
  <si>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</si>
  <si>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</si>
  <si>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</si>
  <si>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</si>
  <si>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</si>
  <si>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</si>
  <si>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</si>
  <si>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</si>
  <si>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</si>
  <si>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</si>
  <si>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</si>
  <si>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</si>
  <si>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</si>
  <si>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</si>
  <si>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</si>
  <si>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</si>
  <si>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</si>
  <si>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</si>
  <si>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</si>
  <si>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</si>
  <si>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</si>
  <si>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</si>
  <si>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</si>
  <si>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</si>
  <si>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</si>
  <si>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</si>
  <si>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</si>
  <si>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</si>
  <si>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</si>
  <si>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</si>
  <si>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</si>
  <si>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</si>
  <si>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</si>
  <si>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</si>
  <si>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</si>
  <si>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</si>
  <si>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</si>
  <si>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</si>
  <si>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</si>
  <si>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</si>
  <si>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</si>
  <si>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</si>
  <si>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</si>
  <si>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</si>
  <si>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</si>
  <si>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</si>
  <si>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</si>
  <si>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</si>
  <si>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</si>
  <si>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</si>
  <si>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</si>
  <si>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</si>
  <si>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</si>
  <si>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</si>
  <si>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</si>
  <si>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</si>
  <si>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</si>
  <si>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</si>
  <si>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</si>
  <si>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</si>
  <si>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</si>
  <si>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</si>
  <si>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</si>
  <si>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</si>
  <si>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</si>
  <si>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</si>
  <si>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</si>
  <si>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</si>
  <si>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</si>
  <si>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</si>
  <si>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</si>
  <si>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</si>
  <si>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</si>
  <si>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</si>
  <si>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</si>
  <si>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</si>
  <si>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</si>
  <si>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</si>
  <si>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</si>
  <si>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</si>
  <si>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</si>
  <si>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</si>
  <si>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</si>
  <si>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</si>
  <si>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</si>
  <si>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</si>
  <si>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</si>
  <si>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</si>
  <si>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</si>
  <si>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</si>
  <si>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</si>
  <si>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</si>
  <si>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</si>
  <si>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</si>
  <si>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</si>
  <si>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</si>
  <si>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</si>
  <si>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</si>
  <si>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</si>
  <si>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</si>
  <si>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</si>
  <si>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</si>
  <si>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</si>
  <si>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</si>
  <si>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</si>
  <si>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</si>
  <si>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</si>
  <si>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</si>
  <si>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</si>
  <si>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</si>
  <si>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</si>
  <si>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</si>
  <si>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</si>
  <si>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</si>
  <si>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</si>
  <si>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</si>
  <si>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</si>
  <si>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</si>
  <si>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</si>
  <si>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</si>
  <si>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</si>
  <si>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</si>
  <si>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</si>
  <si>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</si>
  <si>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</si>
  <si>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</si>
  <si>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</si>
  <si>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</si>
  <si>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</si>
  <si>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</si>
  <si>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</si>
  <si>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</si>
  <si>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</si>
  <si>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</si>
  <si>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</si>
  <si>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</si>
  <si>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</si>
  <si>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</si>
  <si>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</si>
  <si>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</si>
  <si>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</si>
  <si>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</si>
  <si>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</si>
  <si>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</si>
  <si>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</si>
  <si>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</si>
  <si>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</si>
  <si>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</si>
  <si>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</si>
  <si>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</si>
  <si>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</si>
  <si>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</si>
  <si>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</si>
  <si>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</si>
  <si>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</si>
  <si>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</si>
  <si>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</si>
  <si>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</si>
  <si>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</si>
  <si>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</si>
  <si>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</si>
  <si>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</si>
  <si>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</si>
  <si>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</si>
  <si>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</si>
  <si>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</si>
  <si>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</si>
  <si>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</si>
  <si>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</si>
  <si>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</si>
  <si>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</si>
  <si>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</si>
  <si>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</si>
  <si>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</si>
  <si>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</si>
  <si>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</si>
  <si>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</si>
  <si>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</si>
  <si>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</si>
  <si>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</si>
  <si>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</si>
  <si>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</si>
  <si>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</si>
  <si>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</si>
  <si>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</si>
  <si>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</si>
  <si>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</si>
  <si>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</si>
  <si>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</si>
  <si>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</si>
  <si>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</si>
  <si>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</si>
  <si>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</si>
  <si>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</si>
  <si>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</si>
  <si>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</si>
  <si>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</si>
  <si>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</si>
  <si>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</si>
  <si>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</si>
  <si>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</si>
  <si>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</si>
  <si>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</si>
  <si>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</si>
  <si>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</si>
  <si>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</si>
  <si>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</si>
  <si>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</si>
  <si>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</si>
  <si>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</si>
  <si>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</si>
  <si>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</si>
  <si>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</si>
  <si>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</si>
  <si>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</si>
  <si>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</si>
  <si>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</si>
  <si>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</si>
  <si>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</si>
  <si>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</si>
  <si>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</si>
  <si>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</si>
  <si>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</si>
  <si>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</si>
  <si>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</si>
  <si>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</si>
  <si>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</si>
  <si>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</si>
  <si>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</si>
  <si>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</si>
  <si>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</si>
  <si>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</si>
  <si>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</si>
  <si>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</si>
  <si>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</si>
  <si>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</si>
  <si>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</si>
  <si>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</si>
  <si>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</si>
  <si>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</si>
  <si>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</si>
  <si>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</si>
  <si>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</si>
  <si>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</si>
  <si>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</si>
  <si>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</si>
  <si>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</si>
  <si>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</si>
  <si>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</si>
  <si>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</si>
  <si>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</si>
  <si>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</si>
  <si>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</si>
  <si>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</si>
  <si>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</si>
  <si>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</si>
  <si>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</si>
  <si>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</si>
  <si>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</si>
  <si>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</si>
  <si>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</si>
  <si>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</si>
  <si>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</si>
  <si>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</si>
  <si>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</si>
  <si>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</si>
  <si>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</si>
  <si>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</si>
  <si>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</si>
  <si>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</si>
  <si>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</si>
  <si>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</si>
  <si>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</si>
  <si>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</si>
  <si>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</si>
  <si>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</si>
  <si>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</si>
  <si>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</si>
  <si>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</si>
  <si>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</si>
  <si>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</si>
  <si>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</si>
  <si>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</si>
  <si>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</si>
  <si>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</si>
  <si>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</si>
  <si>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</si>
  <si>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</si>
  <si>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</si>
  <si>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</si>
  <si>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</si>
  <si>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</si>
  <si>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</si>
  <si>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</si>
  <si>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</si>
  <si>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</si>
  <si>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</si>
  <si>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</si>
  <si>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</si>
  <si>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</si>
  <si>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</si>
  <si>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</si>
  <si>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</si>
  <si>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</si>
  <si>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</si>
  <si>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</si>
  <si>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</si>
  <si>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</si>
  <si>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</si>
  <si>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</si>
  <si>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</si>
  <si>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</si>
  <si>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</si>
  <si>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</si>
  <si>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</si>
  <si>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</si>
  <si>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</si>
  <si>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</si>
  <si>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</si>
  <si>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</si>
  <si>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</si>
  <si>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</si>
  <si>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</si>
  <si>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</si>
  <si>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</si>
  <si>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</si>
  <si>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</si>
  <si>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</si>
  <si>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</si>
  <si>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</si>
  <si>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</si>
  <si>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</si>
  <si>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</si>
  <si>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</si>
  <si>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</si>
  <si>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</si>
  <si>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</si>
  <si>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</si>
  <si>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</si>
  <si>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</si>
  <si>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</si>
  <si>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</si>
  <si>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</si>
  <si>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</si>
  <si>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</si>
  <si>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</si>
  <si>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</si>
  <si>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</si>
  <si>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</si>
  <si>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</si>
  <si>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</si>
  <si>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</si>
  <si>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</si>
  <si>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</si>
  <si>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</si>
  <si>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</si>
  <si>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</si>
  <si>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</si>
  <si>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</si>
  <si>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</si>
  <si>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</si>
  <si>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</si>
  <si>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</si>
  <si>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</si>
  <si>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</si>
  <si>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</si>
  <si>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</si>
  <si>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</si>
  <si>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</si>
  <si>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</si>
  <si>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</si>
  <si>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</si>
  <si>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</si>
  <si>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</si>
  <si>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</si>
  <si>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</si>
  <si>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</si>
  <si>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</si>
  <si>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</si>
  <si>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</si>
  <si>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</si>
  <si>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</si>
  <si>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</si>
  <si>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</si>
  <si>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</si>
  <si>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</si>
  <si>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</si>
  <si>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</si>
  <si>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</si>
  <si>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</si>
  <si>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</si>
  <si>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</si>
  <si>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</si>
  <si>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</si>
  <si>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</si>
  <si>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</si>
  <si>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</si>
  <si>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</si>
  <si>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</si>
  <si>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</si>
  <si>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</si>
  <si>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</si>
  <si>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</si>
  <si>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</si>
  <si>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</si>
  <si>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</si>
  <si>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</si>
  <si>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</si>
  <si>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</si>
  <si>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</si>
  <si>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</si>
  <si>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</si>
  <si>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</si>
  <si>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</si>
  <si>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</si>
  <si>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</si>
  <si>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</si>
  <si>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</si>
  <si>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</si>
  <si>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</si>
  <si>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</si>
  <si>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</si>
  <si>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</si>
  <si>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</si>
  <si>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</si>
  <si>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</si>
  <si>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</si>
  <si>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</si>
  <si>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</si>
  <si>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</si>
  <si>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</si>
  <si>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</si>
  <si>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</si>
  <si>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</si>
  <si>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</si>
  <si>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</si>
  <si>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</si>
  <si>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</si>
  <si>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</si>
  <si>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</si>
  <si>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</si>
  <si>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</si>
  <si>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</si>
  <si>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</si>
  <si>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</si>
  <si>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</si>
  <si>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</si>
  <si>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</si>
  <si>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</si>
  <si>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</si>
  <si>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</si>
  <si>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</si>
  <si>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</si>
  <si>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</si>
  <si>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</si>
  <si>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</si>
  <si>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</si>
  <si>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</si>
  <si>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</si>
  <si>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</si>
  <si>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</si>
  <si>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</si>
  <si>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</si>
  <si>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</si>
  <si>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</si>
  <si>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</si>
  <si>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</si>
  <si>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</si>
  <si>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</si>
  <si>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</si>
  <si>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</si>
  <si>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</si>
  <si>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</si>
  <si>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</si>
  <si>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</si>
  <si>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</si>
  <si>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</si>
  <si>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</si>
  <si>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</si>
  <si>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</si>
  <si>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</si>
  <si>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</si>
  <si>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</si>
  <si>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</si>
  <si>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</si>
  <si>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</si>
  <si>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</si>
  <si>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</si>
  <si>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</si>
  <si>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</si>
  <si>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</si>
  <si>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</si>
  <si>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</si>
  <si>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</si>
  <si>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</si>
  <si>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</si>
  <si>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</si>
  <si>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</si>
  <si>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</si>
  <si>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</si>
  <si>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</si>
  <si>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</si>
  <si>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</si>
  <si>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</si>
  <si>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</si>
  <si>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</si>
  <si>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</si>
  <si>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</si>
  <si>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</si>
  <si>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</si>
  <si>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</si>
  <si>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</si>
  <si>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</si>
  <si>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</si>
  <si>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</si>
  <si>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</si>
  <si>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</si>
  <si>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</si>
  <si>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</si>
  <si>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</si>
  <si>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</si>
  <si>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</si>
  <si>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</si>
  <si>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</si>
  <si>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</si>
  <si>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</si>
  <si>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</si>
  <si>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</si>
  <si>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</si>
  <si>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</si>
  <si>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</si>
  <si>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</si>
  <si>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</si>
  <si>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</si>
  <si>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</si>
  <si>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</si>
  <si>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</si>
  <si>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</si>
  <si>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</si>
  <si>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</si>
  <si>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</si>
  <si>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</si>
  <si>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</si>
  <si>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</si>
  <si>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</si>
  <si>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</si>
  <si>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</si>
  <si>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</si>
  <si>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</si>
  <si>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</si>
  <si>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</si>
  <si>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</si>
  <si>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</si>
  <si>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</si>
  <si>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</si>
  <si>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</si>
  <si>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</si>
  <si>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</si>
  <si>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</si>
  <si>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</si>
  <si>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</si>
  <si>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</si>
  <si>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</si>
  <si>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</si>
  <si>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</si>
  <si>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</si>
  <si>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</si>
  <si>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</si>
  <si>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</si>
  <si>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</si>
  <si>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</si>
  <si>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</si>
  <si>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</si>
  <si>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</si>
  <si>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</si>
  <si>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</si>
  <si>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</si>
  <si>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</si>
  <si>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</si>
  <si>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</si>
  <si>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</si>
  <si>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</si>
  <si>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</si>
  <si>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</si>
  <si>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</si>
  <si>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</si>
  <si>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</si>
  <si>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</si>
  <si>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</si>
  <si>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</si>
  <si>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</si>
  <si>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</si>
  <si>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</si>
  <si>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</si>
  <si>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</si>
  <si>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</si>
  <si>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</si>
  <si>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</si>
  <si>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</si>
  <si>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</si>
  <si>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</si>
  <si>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</si>
  <si>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</si>
  <si>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</si>
  <si>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</si>
  <si>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</si>
  <si>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</si>
  <si>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</si>
  <si>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</si>
  <si>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</si>
  <si>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</si>
  <si>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</si>
  <si>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</si>
  <si>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</si>
  <si>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</si>
  <si>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</si>
  <si>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</si>
  <si>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</si>
  <si>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</si>
  <si>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</si>
  <si>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</si>
  <si>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</si>
  <si>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</si>
  <si>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</si>
  <si>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</si>
  <si>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</si>
  <si>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</si>
  <si>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</si>
  <si>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</si>
  <si>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</si>
  <si>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</si>
  <si>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</si>
  <si>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</si>
  <si>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</si>
  <si>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</si>
  <si>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</si>
  <si>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</si>
  <si>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</si>
  <si>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</si>
  <si>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</si>
  <si>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</si>
  <si>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</si>
  <si>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</si>
  <si>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</si>
  <si>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</si>
  <si>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</si>
  <si>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</si>
  <si>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</si>
  <si>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</si>
  <si>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</si>
  <si>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</si>
  <si>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</si>
  <si>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</si>
  <si>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</si>
  <si>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</si>
  <si>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</si>
  <si>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</si>
  <si>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</si>
  <si>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</si>
  <si>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</si>
  <si>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</si>
  <si>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</si>
  <si>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</si>
  <si>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</si>
  <si>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</si>
  <si>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</si>
  <si>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</si>
  <si>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</si>
  <si>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</si>
  <si>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</si>
  <si>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</si>
  <si>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</si>
  <si>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</si>
  <si>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</si>
  <si>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</si>
  <si>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</si>
  <si>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</si>
  <si>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</si>
  <si>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</si>
  <si>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</si>
  <si>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</si>
  <si>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</si>
  <si>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</si>
  <si>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</si>
  <si>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</si>
  <si>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</si>
  <si>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</si>
  <si>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</si>
  <si>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</si>
  <si>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</si>
  <si>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</si>
  <si>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</si>
  <si>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</si>
  <si>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</si>
  <si>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</si>
  <si>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</si>
  <si>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</si>
  <si>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</si>
  <si>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</si>
  <si>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</si>
  <si>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</si>
  <si>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</si>
  <si>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</si>
  <si>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</si>
  <si>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</si>
  <si>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</si>
  <si>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</si>
  <si>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</si>
  <si>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</si>
  <si>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</si>
  <si>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</si>
  <si>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</si>
  <si>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</si>
  <si>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</si>
  <si>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</si>
  <si>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</si>
  <si>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</si>
  <si>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</si>
  <si>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</si>
  <si>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</si>
  <si>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</si>
  <si>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</si>
  <si>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</si>
  <si>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</si>
  <si>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</si>
  <si>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</si>
  <si>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</si>
  <si>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</si>
  <si>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</si>
  <si>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</si>
  <si>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</si>
  <si>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</si>
  <si>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</si>
  <si>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</si>
  <si>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</si>
  <si>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</si>
  <si>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</si>
  <si>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</si>
  <si>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</si>
  <si>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</si>
  <si>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</si>
  <si>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</si>
  <si>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</si>
  <si>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</si>
  <si>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</si>
  <si>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</si>
  <si>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</si>
  <si>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</si>
  <si>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</si>
  <si>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</si>
  <si>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</si>
  <si>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</si>
  <si>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</si>
  <si>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</si>
  <si>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</si>
  <si>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</si>
  <si>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</si>
  <si>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</si>
  <si>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</si>
  <si>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</si>
  <si>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</si>
  <si>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</si>
  <si>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</si>
  <si>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</si>
  <si>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</si>
  <si>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</si>
  <si>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</si>
  <si>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</si>
  <si>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</si>
  <si>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</si>
  <si>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</si>
  <si>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</si>
  <si>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</si>
  <si>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</si>
  <si>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</si>
  <si>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</si>
  <si>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</si>
  <si>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</si>
  <si>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</si>
  <si>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</si>
  <si>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</si>
  <si>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</si>
  <si>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</si>
  <si>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</si>
  <si>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</si>
  <si>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</si>
  <si>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</si>
  <si>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</si>
  <si>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</si>
  <si>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</si>
  <si>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</si>
  <si>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</si>
  <si>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</si>
  <si>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</si>
  <si>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</si>
  <si>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</si>
  <si>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</si>
  <si>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</si>
  <si>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</si>
  <si>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</si>
  <si>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</si>
  <si>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</si>
  <si>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</si>
  <si>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</si>
  <si>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</si>
  <si>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</si>
  <si>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</si>
  <si>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</si>
  <si>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</si>
  <si>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</si>
  <si>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</si>
  <si>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</si>
  <si>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</si>
  <si>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</si>
  <si>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</si>
  <si>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</si>
  <si>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</si>
  <si>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</si>
  <si>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</si>
  <si>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</si>
  <si>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</si>
  <si>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</si>
  <si>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</si>
  <si>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</si>
  <si>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</si>
  <si>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</si>
  <si>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</si>
  <si>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</si>
  <si>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</si>
  <si>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</si>
  <si>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</si>
  <si>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</si>
  <si>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</si>
  <si>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</si>
  <si>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</si>
  <si>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</si>
  <si>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</si>
  <si>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</si>
  <si>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</si>
  <si>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</si>
  <si>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</si>
  <si>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</si>
  <si>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</si>
  <si>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</si>
  <si>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</si>
  <si>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</si>
  <si>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</si>
  <si>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</si>
  <si>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</si>
  <si>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</si>
  <si>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</si>
  <si>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</si>
  <si>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</si>
  <si>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</si>
  <si>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</si>
  <si>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</si>
  <si>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</si>
  <si>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</si>
  <si>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</si>
  <si>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</si>
  <si>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</si>
  <si>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</si>
  <si>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</si>
  <si>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</si>
  <si>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</si>
  <si>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</si>
  <si>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</si>
  <si>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</si>
  <si>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</si>
  <si>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</si>
  <si>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</si>
  <si>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</si>
  <si>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</si>
  <si>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</si>
  <si>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</si>
  <si>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</si>
  <si>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</si>
  <si>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</si>
  <si>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</si>
  <si>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</si>
  <si>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</si>
  <si>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</si>
  <si>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</si>
  <si>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</si>
  <si>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</si>
  <si>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</si>
  <si>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</si>
  <si>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</si>
  <si>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</si>
  <si>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</si>
  <si>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</si>
  <si>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</si>
  <si>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</si>
  <si>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</si>
  <si>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</si>
  <si>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</si>
  <si>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</si>
  <si>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</si>
  <si>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</si>
  <si>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</si>
  <si>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</si>
  <si>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</si>
  <si>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</si>
  <si>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</si>
  <si>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</si>
  <si>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</si>
  <si>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</si>
  <si>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</si>
  <si>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</si>
  <si>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</si>
  <si>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</si>
  <si>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</si>
  <si>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</si>
  <si>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</si>
  <si>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</si>
  <si>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</si>
  <si>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</si>
  <si>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</si>
  <si>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</si>
  <si>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</si>
  <si>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</si>
  <si>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</si>
  <si>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</si>
  <si>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</si>
  <si>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</si>
  <si>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</si>
  <si>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</si>
  <si>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</si>
  <si>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</si>
  <si>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</si>
  <si>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</si>
  <si>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</si>
  <si>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</si>
  <si>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</si>
  <si>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</si>
  <si>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</si>
  <si>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</si>
  <si>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</si>
  <si>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</si>
  <si>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</si>
  <si>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</si>
  <si>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</si>
  <si>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</si>
  <si>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</si>
  <si>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</si>
  <si>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</si>
  <si>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</si>
  <si>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</si>
  <si>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</si>
  <si>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</si>
  <si>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</si>
  <si>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</si>
  <si>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</si>
  <si>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</si>
  <si>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</si>
  <si>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</si>
  <si>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</si>
  <si>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</si>
  <si>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</si>
  <si>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</si>
  <si>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</si>
  <si>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</si>
  <si>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</si>
  <si>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</si>
  <si>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</si>
  <si>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</si>
  <si>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</si>
  <si>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</si>
  <si>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</si>
  <si>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</si>
  <si>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</si>
  <si>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</si>
  <si>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</si>
  <si>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</si>
  <si>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</si>
  <si>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</si>
  <si>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</si>
  <si>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</si>
  <si>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</si>
  <si>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</si>
  <si>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</si>
  <si>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</si>
  <si>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</si>
  <si>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</si>
  <si>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</si>
  <si>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</si>
  <si>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</si>
  <si>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</si>
  <si>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</si>
  <si>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</si>
  <si>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</si>
  <si>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</si>
  <si>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</si>
  <si>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</si>
  <si>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</si>
  <si>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</si>
  <si>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</si>
  <si>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</si>
  <si>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</si>
  <si>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</si>
  <si>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</si>
  <si>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</si>
  <si>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</si>
  <si>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</si>
  <si>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</si>
  <si>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</si>
  <si>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</si>
  <si>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</si>
  <si>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</si>
  <si>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</si>
  <si>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</si>
  <si>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</si>
  <si>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</si>
  <si>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</si>
  <si>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</si>
  <si>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</si>
  <si>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</si>
  <si>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</si>
  <si>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</si>
  <si>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</si>
  <si>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</si>
  <si>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</si>
  <si>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</si>
  <si>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</si>
  <si>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</si>
  <si>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</si>
  <si>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</si>
  <si>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</si>
  <si>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</si>
  <si>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</si>
  <si>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</si>
  <si>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</si>
  <si>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</si>
  <si>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</si>
  <si>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</si>
  <si>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</si>
  <si>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</si>
  <si>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</si>
  <si>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</si>
  <si>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</si>
  <si>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</si>
  <si>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</si>
  <si>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</si>
  <si>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</si>
  <si>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</si>
  <si>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</si>
  <si>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</si>
  <si>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</si>
  <si>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</si>
  <si>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</si>
  <si>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</si>
  <si>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</si>
  <si>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</si>
  <si>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</si>
  <si>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</si>
  <si>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</si>
  <si>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</si>
  <si>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</si>
  <si>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</si>
  <si>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</si>
  <si>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</si>
  <si>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</si>
  <si>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</si>
  <si>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</si>
  <si>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</si>
  <si>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</si>
  <si>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</si>
  <si>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</si>
  <si>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</si>
  <si>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</si>
  <si>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</si>
  <si>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</si>
  <si>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</si>
  <si>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</si>
  <si>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</si>
  <si>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</si>
  <si>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</si>
  <si>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</si>
  <si>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</si>
  <si>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</si>
  <si>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</si>
  <si>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</si>
  <si>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</si>
  <si>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</si>
  <si>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</si>
  <si>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</si>
  <si>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</si>
  <si>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</si>
  <si>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</si>
  <si>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</si>
  <si>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</si>
  <si>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</si>
  <si>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</si>
  <si>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</si>
  <si>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</si>
  <si>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</si>
  <si>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</si>
  <si>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</si>
  <si>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</si>
  <si>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</si>
  <si>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</si>
  <si>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</si>
  <si>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</si>
  <si>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</si>
  <si>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</si>
  <si>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</si>
  <si>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</si>
  <si>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</si>
  <si>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</si>
  <si>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</si>
  <si>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</si>
  <si>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</si>
  <si>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</si>
  <si>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</si>
  <si>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</si>
  <si>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</si>
  <si>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</si>
  <si>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</si>
  <si>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</si>
  <si>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</si>
  <si>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</si>
  <si>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</si>
  <si>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</si>
  <si>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</si>
  <si>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</si>
  <si>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</si>
  <si>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</si>
  <si>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</si>
  <si>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</si>
  <si>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</si>
  <si>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</si>
  <si>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</si>
  <si>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</si>
  <si>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</si>
  <si>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</si>
  <si>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</si>
  <si>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</si>
  <si>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</si>
  <si>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</si>
  <si>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</si>
  <si>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</si>
  <si>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</si>
  <si>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</si>
  <si>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</si>
  <si>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</si>
  <si>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</si>
  <si>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</si>
  <si>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</si>
  <si>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</si>
  <si>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</si>
  <si>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</si>
  <si>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</si>
  <si>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</si>
  <si>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</si>
  <si>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</si>
  <si>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</si>
  <si>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</si>
  <si>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</si>
  <si>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</si>
  <si>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</si>
  <si>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</si>
  <si>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</si>
  <si>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</si>
  <si>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</si>
  <si>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</si>
  <si>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</si>
  <si>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</si>
  <si>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</si>
  <si>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</si>
  <si>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</si>
  <si>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</si>
  <si>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</si>
  <si>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</si>
  <si>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</si>
  <si>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</si>
  <si>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</si>
  <si>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</si>
  <si>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</si>
  <si>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</si>
  <si>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</si>
  <si>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</si>
  <si>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</si>
  <si>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</si>
  <si>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</si>
  <si>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</si>
  <si>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</si>
  <si>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</si>
  <si>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</si>
  <si>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</si>
  <si>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</si>
  <si>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</si>
  <si>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</si>
  <si>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</si>
  <si>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</si>
  <si>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</si>
  <si>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</si>
  <si>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</si>
  <si>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</si>
  <si>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</si>
  <si>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</si>
  <si>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</si>
  <si>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</si>
  <si>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</si>
  <si>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</si>
  <si>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</si>
  <si>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</si>
  <si>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</si>
  <si>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</si>
  <si>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</si>
  <si>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</si>
  <si>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</si>
  <si>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</si>
  <si>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</si>
  <si>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</si>
  <si>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</si>
  <si>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</si>
  <si>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</si>
  <si>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</si>
  <si>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</si>
  <si>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</si>
  <si>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</si>
  <si>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</si>
  <si>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</si>
  <si>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</si>
  <si>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</si>
  <si>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</si>
  <si>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</si>
  <si>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</si>
  <si>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</si>
  <si>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</si>
  <si>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</si>
  <si>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</si>
  <si>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</si>
  <si>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</si>
  <si>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</si>
  <si>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</si>
  <si>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</si>
  <si>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</si>
  <si>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</si>
  <si>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</si>
  <si>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</si>
  <si>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</si>
  <si>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</si>
  <si>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</si>
  <si>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</si>
  <si>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</si>
  <si>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</si>
  <si>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</si>
  <si>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</si>
  <si>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</si>
  <si>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</si>
  <si>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</si>
  <si>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</si>
  <si>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</si>
  <si>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</si>
  <si>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</si>
  <si>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</si>
  <si>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</si>
  <si>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</si>
  <si>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</si>
  <si>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</si>
  <si>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</si>
  <si>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</si>
  <si>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</si>
  <si>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</si>
  <si>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</si>
  <si>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</si>
  <si>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</si>
  <si>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</si>
  <si>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</si>
  <si>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</si>
  <si>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</si>
  <si>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</si>
  <si>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</si>
  <si>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</si>
  <si>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</si>
  <si>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</si>
  <si>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</si>
  <si>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</si>
  <si>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</si>
  <si>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</si>
  <si>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</si>
  <si>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</si>
  <si>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</si>
  <si>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</si>
  <si>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</si>
  <si>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</si>
  <si>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</si>
  <si>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</si>
  <si>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</si>
  <si>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</si>
  <si>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</si>
  <si>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</si>
  <si>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</si>
  <si>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</si>
  <si>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</si>
  <si>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</si>
  <si>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</si>
  <si>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</si>
  <si>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</si>
  <si>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</si>
  <si>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</si>
  <si>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</si>
  <si>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</si>
  <si>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</si>
  <si>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</si>
  <si>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</si>
  <si>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</si>
  <si>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</si>
  <si>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</si>
  <si>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</si>
  <si>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</si>
  <si>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</si>
  <si>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</si>
  <si>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</si>
  <si>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</si>
  <si>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</si>
  <si>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</si>
  <si>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</si>
  <si>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</si>
  <si>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</si>
  <si>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</si>
  <si>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</si>
  <si>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</si>
  <si>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</si>
  <si>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</si>
  <si>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</si>
  <si>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</si>
  <si>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</si>
  <si>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</si>
  <si>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</si>
  <si>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</si>
  <si>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</si>
  <si>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</si>
  <si>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</si>
  <si>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</si>
  <si>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</si>
  <si>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</si>
  <si>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</si>
  <si>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</si>
  <si>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</si>
  <si>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</si>
  <si>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</si>
  <si>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</si>
  <si>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</si>
  <si>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</si>
  <si>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</si>
  <si>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</si>
  <si>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</si>
  <si>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</si>
  <si>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</si>
  <si>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</si>
  <si>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</si>
  <si>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</si>
  <si>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</si>
  <si>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</si>
  <si>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</si>
  <si>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</si>
  <si>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</si>
  <si>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</si>
  <si>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</si>
  <si>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</si>
  <si>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</si>
  <si>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</si>
  <si>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</si>
  <si>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</si>
  <si>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</si>
  <si>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</si>
  <si>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</si>
  <si>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</si>
  <si>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</si>
  <si>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</si>
  <si>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</si>
  <si>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</si>
  <si>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</si>
  <si>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</si>
  <si>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</si>
  <si>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</si>
  <si>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</si>
  <si>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</si>
  <si>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</si>
  <si>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</si>
  <si>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</si>
  <si>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</si>
  <si>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</si>
  <si>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</si>
  <si>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</si>
  <si>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</si>
  <si>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</si>
  <si>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</si>
  <si>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</si>
  <si>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</si>
  <si>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</si>
  <si>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</si>
  <si>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</si>
  <si>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</si>
  <si>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</si>
  <si>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</si>
  <si>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</si>
  <si>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</si>
  <si>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</si>
  <si>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</si>
  <si>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</si>
  <si>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</si>
  <si>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</si>
  <si>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</si>
  <si>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</si>
  <si>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</si>
  <si>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</si>
  <si>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</si>
  <si>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</si>
  <si>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</si>
  <si>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</si>
  <si>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</si>
  <si>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</si>
  <si>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</si>
  <si>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</si>
  <si>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</si>
  <si>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</si>
  <si>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</si>
  <si>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</si>
  <si>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</si>
  <si>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</si>
  <si>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</si>
  <si>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</si>
  <si>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</si>
  <si>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</si>
  <si>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</si>
  <si>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</si>
  <si>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</si>
  <si>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</si>
  <si>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</si>
  <si>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</si>
  <si>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</si>
  <si>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</si>
  <si>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</si>
  <si>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</si>
  <si>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</si>
  <si>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</si>
  <si>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</si>
  <si>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</si>
  <si>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</si>
  <si>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</si>
  <si>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</si>
  <si>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</si>
  <si>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</si>
  <si>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</si>
  <si>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</si>
  <si>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</si>
  <si>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</si>
  <si>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</si>
  <si>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</si>
  <si>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</si>
  <si>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</si>
  <si>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</si>
  <si>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</si>
  <si>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</si>
  <si>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</si>
  <si>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</si>
  <si>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</si>
  <si>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</si>
  <si>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</si>
  <si>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</si>
  <si>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</si>
  <si>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</si>
  <si>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</si>
  <si>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</si>
  <si>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</si>
  <si>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</si>
  <si>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</si>
  <si>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</si>
  <si>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</si>
  <si>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</si>
  <si>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</si>
  <si>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</si>
  <si>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</si>
  <si>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</si>
  <si>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</si>
  <si>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</si>
  <si>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</si>
  <si>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</si>
  <si>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</si>
  <si>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</si>
  <si>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</si>
  <si>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</si>
  <si>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</si>
  <si>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</si>
  <si>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</si>
  <si>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</si>
  <si>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</si>
  <si>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</si>
  <si>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</si>
  <si>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</si>
  <si>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</si>
  <si>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</si>
  <si>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</si>
  <si>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</si>
  <si>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</si>
  <si>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</si>
  <si>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</si>
  <si>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</si>
  <si>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</si>
  <si>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</si>
  <si>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</si>
  <si>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</si>
  <si>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</si>
  <si>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</si>
  <si>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</si>
  <si>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</si>
  <si>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</si>
  <si>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</si>
  <si>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</si>
  <si>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</si>
  <si>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</si>
  <si>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</si>
  <si>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</si>
  <si>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</si>
  <si>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</si>
  <si>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</si>
  <si>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</si>
  <si>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</si>
  <si>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</si>
  <si>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</si>
  <si>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</si>
  <si>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</si>
  <si>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</si>
  <si>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</si>
  <si>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</si>
  <si>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</si>
  <si>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</si>
  <si>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</si>
  <si>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</si>
  <si>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</si>
  <si>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</si>
  <si>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</si>
  <si>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</si>
  <si>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</si>
  <si>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</si>
  <si>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</si>
  <si>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</si>
  <si>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</si>
  <si>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</si>
  <si>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</si>
  <si>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</si>
  <si>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</si>
  <si>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</si>
  <si>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</si>
  <si>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</si>
  <si>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</si>
  <si>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</si>
  <si>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</si>
  <si>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</si>
  <si>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</si>
  <si>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</si>
  <si>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</si>
  <si>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</si>
  <si>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</si>
  <si>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</si>
  <si>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</si>
  <si>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</si>
  <si>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</si>
  <si>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</si>
  <si>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</si>
  <si>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</si>
  <si>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</si>
  <si>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</si>
  <si>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</si>
  <si>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</si>
  <si>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</si>
  <si>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</si>
  <si>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</si>
  <si>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</si>
  <si>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</si>
  <si>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</si>
  <si>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</si>
  <si>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</si>
  <si>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</si>
  <si>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</si>
  <si>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</si>
  <si>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</si>
  <si>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</si>
  <si>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</si>
  <si>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</si>
  <si>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</si>
  <si>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</si>
  <si>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</si>
  <si>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</si>
  <si>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</si>
  <si>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</si>
  <si>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</si>
  <si>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</si>
  <si>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</si>
  <si>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</si>
  <si>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</si>
  <si>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</si>
  <si>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</si>
  <si>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</si>
  <si>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</si>
  <si>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</si>
  <si>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</si>
  <si>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</si>
  <si>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</si>
  <si>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</si>
  <si>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</si>
  <si>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</si>
  <si>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</si>
  <si>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</si>
  <si>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</si>
  <si>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</si>
  <si>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</si>
  <si>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</si>
  <si>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</si>
  <si>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</si>
  <si>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</si>
  <si>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</si>
  <si>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</si>
  <si>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</si>
  <si>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</si>
  <si>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</si>
  <si>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</si>
  <si>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</si>
  <si>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</si>
  <si>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</si>
  <si>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</si>
  <si>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</si>
  <si>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</si>
  <si>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</si>
  <si>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</si>
  <si>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</si>
  <si>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</si>
  <si>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</si>
  <si>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</si>
  <si>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</si>
  <si>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</si>
  <si>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</si>
  <si>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</si>
  <si>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</si>
  <si>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</si>
  <si>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</si>
  <si>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</si>
  <si>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</si>
  <si>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</si>
  <si>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</si>
  <si>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</si>
  <si>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</si>
  <si>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</si>
  <si>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</si>
  <si>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</si>
  <si>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</si>
  <si>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</si>
  <si>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</si>
  <si>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</si>
  <si>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</si>
  <si>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</si>
  <si>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</si>
  <si>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</si>
  <si>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</si>
  <si>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</si>
  <si>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</si>
  <si>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</si>
  <si>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</si>
  <si>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</si>
  <si>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</si>
  <si>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</si>
  <si>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</si>
  <si>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</si>
  <si>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</si>
  <si>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</si>
  <si>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</si>
  <si>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</si>
  <si>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</si>
  <si>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</si>
  <si>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</si>
  <si>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</si>
  <si>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</si>
  <si>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</si>
  <si>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</si>
  <si>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</si>
  <si>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</si>
  <si>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</si>
  <si>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</si>
  <si>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</si>
  <si>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</si>
  <si>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</si>
  <si>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</si>
  <si>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</si>
  <si>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</si>
  <si>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</si>
  <si>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</si>
  <si>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</si>
  <si>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</si>
  <si>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</si>
  <si>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</si>
  <si>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</si>
  <si>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</si>
  <si>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</si>
  <si>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</si>
  <si>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</si>
  <si>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</si>
  <si>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</si>
  <si>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</si>
  <si>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</si>
  <si>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</si>
  <si>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</si>
  <si>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</si>
  <si>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</si>
  <si>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</si>
  <si>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</si>
  <si>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</si>
  <si>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</si>
  <si>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</si>
  <si>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</si>
  <si>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</si>
  <si>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</si>
  <si>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</si>
  <si>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</si>
  <si>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</si>
  <si>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</si>
  <si>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</si>
  <si>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</si>
  <si>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</si>
  <si>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</si>
  <si>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</si>
  <si>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</si>
  <si>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</si>
  <si>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</si>
  <si>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</si>
  <si>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</si>
  <si>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</si>
  <si>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</si>
  <si>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</si>
  <si>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</si>
  <si>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</si>
  <si>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</si>
  <si>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</si>
  <si>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</si>
  <si>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</si>
  <si>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</si>
  <si>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</si>
  <si>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</si>
  <si>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</si>
  <si>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</si>
  <si>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</si>
  <si>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</si>
  <si>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</si>
  <si>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</si>
  <si>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</si>
  <si>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</si>
  <si>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</si>
  <si>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</si>
  <si>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</si>
  <si>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</si>
  <si>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</si>
  <si>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</si>
  <si>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</si>
  <si>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</si>
  <si>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</si>
  <si>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</si>
  <si>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</si>
  <si>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</si>
  <si>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</si>
  <si>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</si>
  <si>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</si>
  <si>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</si>
  <si>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</si>
  <si>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</si>
  <si>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</si>
  <si>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</si>
  <si>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</si>
  <si>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</si>
  <si>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</si>
  <si>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</si>
  <si>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</si>
  <si>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</si>
  <si>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</si>
  <si>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</si>
  <si>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</si>
  <si>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</si>
  <si>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</si>
  <si>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</si>
  <si>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</si>
  <si>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</si>
  <si>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</si>
  <si>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</si>
  <si>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</si>
  <si>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</si>
  <si>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</si>
  <si>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</si>
  <si>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</si>
  <si>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</si>
  <si>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</si>
  <si>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</si>
  <si>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</si>
  <si>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</si>
  <si>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</si>
  <si>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</si>
  <si>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</si>
  <si>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</si>
  <si>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</si>
  <si>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</si>
  <si>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</si>
  <si>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</si>
  <si>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</si>
  <si>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</si>
  <si>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</si>
  <si>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</si>
  <si>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</si>
  <si>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</si>
  <si>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</si>
  <si>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</si>
  <si>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</si>
  <si>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</si>
  <si>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</si>
  <si>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</si>
  <si>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</si>
  <si>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</si>
  <si>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</si>
  <si>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</si>
  <si>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</si>
  <si>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</si>
  <si>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</si>
  <si>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</si>
  <si>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</si>
  <si>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</si>
  <si>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</si>
  <si>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</si>
  <si>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</si>
  <si>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</si>
  <si>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</si>
  <si>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</si>
  <si>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</si>
  <si>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</si>
  <si>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</si>
  <si>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</si>
  <si>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</si>
  <si>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</si>
  <si>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</si>
  <si>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</si>
  <si>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</si>
  <si>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</si>
  <si>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</si>
  <si>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</si>
  <si>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</si>
  <si>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</si>
  <si>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</si>
  <si>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</si>
  <si>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</si>
  <si>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</si>
  <si>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</si>
  <si>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</si>
  <si>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</si>
  <si>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</si>
  <si>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</si>
  <si>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</si>
  <si>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</si>
  <si>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</si>
  <si>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</si>
  <si>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</si>
  <si>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</si>
  <si>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</si>
  <si>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</si>
  <si>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</si>
  <si>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</si>
  <si>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</si>
  <si>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</si>
  <si>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</si>
  <si>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</si>
  <si>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</si>
  <si>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</si>
  <si>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</si>
  <si>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</si>
  <si>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</si>
  <si>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</si>
  <si>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</si>
  <si>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</si>
  <si>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</si>
  <si>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</si>
  <si>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</si>
  <si>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</si>
  <si>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</si>
  <si>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</si>
  <si>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</si>
  <si>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</si>
  <si>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</si>
  <si>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</si>
  <si>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</si>
  <si>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</si>
  <si>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</si>
  <si>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</si>
  <si>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</si>
  <si>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</si>
  <si>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</si>
  <si>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</si>
  <si>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</si>
  <si>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</si>
  <si>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</si>
  <si>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</si>
  <si>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</si>
  <si>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</si>
  <si>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</si>
  <si>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</si>
  <si>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</si>
  <si>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</si>
  <si>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</si>
  <si>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</si>
  <si>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</si>
  <si>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</si>
  <si>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</si>
  <si>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</si>
  <si>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</si>
  <si>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</si>
  <si>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</si>
  <si>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</si>
  <si>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</si>
  <si>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</si>
  <si>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</si>
  <si>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</si>
  <si>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</si>
  <si>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</si>
  <si>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</si>
  <si>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</si>
  <si>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</si>
  <si>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</si>
  <si>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</si>
  <si>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</si>
  <si>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</si>
  <si>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</si>
  <si>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</si>
  <si>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</si>
  <si>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</si>
  <si>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</si>
  <si>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</si>
  <si>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</si>
  <si>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</si>
  <si>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</si>
  <si>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</si>
  <si>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</si>
  <si>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</si>
  <si>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</si>
  <si>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</si>
  <si>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</si>
  <si>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</si>
  <si>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</si>
  <si>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</si>
  <si>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</si>
  <si>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</si>
  <si>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</si>
  <si>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</si>
  <si>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</si>
  <si>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</si>
  <si>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</si>
  <si>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</si>
  <si>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</si>
  <si>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</si>
  <si>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</si>
  <si>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</si>
  <si>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</si>
  <si>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</si>
  <si>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</si>
  <si>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</si>
  <si>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</si>
  <si>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</si>
  <si>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</si>
  <si>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</si>
  <si>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</si>
  <si>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</si>
  <si>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</si>
  <si>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</si>
  <si>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</si>
  <si>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</si>
  <si>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</si>
  <si>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</si>
  <si>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</si>
  <si>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</si>
  <si>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</si>
  <si>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</si>
  <si>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</si>
  <si>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</si>
  <si>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</si>
  <si>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</si>
  <si>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</si>
  <si>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</si>
  <si>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</si>
  <si>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</si>
  <si>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</si>
  <si>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</si>
  <si>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</si>
  <si>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</si>
  <si>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</si>
  <si>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</si>
  <si>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</si>
  <si>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</si>
  <si>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</si>
  <si>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</si>
  <si>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</si>
  <si>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</si>
  <si>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</si>
  <si>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</si>
  <si>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</si>
  <si>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</si>
  <si>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</si>
  <si>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</si>
  <si>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</si>
  <si>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</si>
  <si>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</si>
  <si>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</si>
  <si>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</si>
  <si>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</si>
  <si>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</si>
  <si>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</si>
  <si>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</si>
  <si>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</si>
  <si>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</si>
  <si>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</si>
  <si>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</si>
  <si>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</si>
  <si>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</si>
  <si>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</si>
  <si>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</si>
  <si>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</si>
  <si>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</si>
  <si>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</si>
  <si>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</si>
  <si>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</si>
  <si>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</si>
  <si>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</si>
  <si>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</si>
  <si>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</si>
  <si>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</si>
  <si>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</si>
  <si>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</si>
  <si>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</si>
  <si>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</si>
  <si>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</si>
  <si>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</si>
  <si>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</si>
  <si>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</si>
  <si>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</si>
  <si>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</si>
  <si>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</si>
  <si>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</si>
  <si>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</si>
  <si>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</si>
  <si>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</si>
  <si>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</si>
  <si>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</si>
  <si>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</si>
  <si>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</si>
  <si>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</si>
  <si>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</si>
  <si>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</si>
  <si>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</si>
  <si>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</si>
  <si>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</si>
  <si>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</si>
  <si>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</si>
  <si>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</si>
  <si>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</si>
  <si>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</si>
  <si>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</si>
  <si>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</si>
  <si>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</si>
  <si>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</si>
  <si>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</si>
  <si>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</si>
  <si>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</si>
  <si>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</si>
  <si>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</si>
  <si>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</si>
  <si>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</si>
  <si>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</si>
  <si>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</si>
  <si>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</si>
  <si>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</si>
  <si>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</si>
  <si>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</si>
  <si>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</si>
  <si>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</si>
  <si>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</si>
  <si>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</si>
  <si>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</si>
  <si>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</si>
  <si>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</si>
  <si>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</si>
  <si>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</si>
  <si>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</si>
  <si>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</si>
  <si>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</si>
  <si>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</si>
  <si>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</si>
  <si>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</si>
  <si>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</si>
  <si>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</si>
  <si>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</si>
  <si>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</si>
  <si>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</si>
  <si>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</si>
  <si>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</si>
  <si>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</si>
  <si>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</si>
  <si>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</si>
  <si>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</si>
  <si>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</si>
  <si>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</si>
  <si>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</si>
  <si>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</si>
  <si>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</si>
  <si>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</si>
  <si>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</si>
  <si>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</si>
  <si>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</si>
  <si>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</si>
  <si>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</si>
  <si>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</si>
  <si>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</si>
  <si>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</si>
  <si>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</si>
  <si>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</si>
  <si>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</si>
  <si>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</si>
  <si>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</si>
  <si>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</si>
  <si>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</si>
  <si>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</si>
  <si>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</si>
  <si>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</si>
  <si>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</si>
  <si>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</si>
  <si>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</si>
  <si>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</si>
  <si>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</si>
  <si>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</si>
  <si>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</si>
  <si>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</si>
  <si>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</si>
  <si>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</si>
  <si>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</si>
  <si>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</si>
  <si>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</si>
  <si>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</si>
  <si>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</si>
  <si>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</si>
  <si>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</si>
  <si>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</si>
  <si>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</si>
  <si>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</si>
  <si>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</si>
  <si>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</si>
  <si>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</si>
  <si>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</si>
  <si>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</si>
  <si>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</si>
  <si>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</si>
  <si>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</si>
  <si>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</si>
  <si>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</si>
  <si>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</si>
  <si>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</si>
  <si>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</si>
  <si>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</si>
  <si>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</si>
  <si>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</si>
  <si>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</si>
  <si>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</si>
  <si>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</si>
  <si>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</si>
  <si>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</si>
  <si>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</si>
  <si>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</si>
  <si>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</si>
  <si>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</si>
  <si>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</si>
  <si>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</si>
  <si>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</si>
  <si>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</si>
  <si>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</si>
  <si>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</si>
  <si>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</si>
  <si>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</si>
  <si>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</si>
  <si>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</si>
  <si>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</si>
  <si>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</si>
  <si>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</si>
  <si>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</si>
  <si>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</si>
  <si>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</si>
  <si>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</si>
  <si>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</si>
  <si>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</si>
  <si>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</si>
  <si>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</si>
  <si>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</si>
  <si>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</si>
  <si>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</si>
  <si>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</si>
  <si>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</si>
  <si>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</si>
  <si>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</si>
  <si>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</si>
  <si>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</si>
  <si>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</si>
  <si>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</si>
  <si>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</si>
  <si>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</si>
  <si>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</si>
  <si>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</si>
  <si>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</si>
  <si>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</si>
  <si>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</si>
  <si>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</si>
  <si>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</si>
  <si>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</si>
  <si>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</si>
  <si>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</si>
  <si>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</si>
  <si>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</si>
  <si>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</si>
  <si>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</si>
  <si>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</si>
  <si>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</si>
  <si>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</si>
  <si>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</si>
  <si>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</si>
  <si>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</si>
  <si>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</si>
  <si>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</si>
  <si>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</si>
  <si>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</si>
  <si>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</si>
  <si>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</si>
  <si>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</si>
  <si>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</si>
  <si>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</si>
  <si>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</si>
  <si>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</si>
  <si>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</si>
  <si>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</si>
  <si>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</si>
  <si>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</si>
  <si>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</si>
  <si>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</si>
  <si>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</si>
  <si>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</si>
  <si>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</si>
  <si>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</si>
  <si>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</si>
  <si>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</si>
  <si>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</si>
  <si>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</si>
  <si>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</si>
  <si>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</si>
  <si>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</si>
  <si>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</si>
  <si>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</si>
  <si>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</si>
  <si>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</si>
  <si>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</si>
  <si>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</si>
  <si>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</si>
  <si>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</si>
  <si>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</si>
  <si>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</si>
  <si>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</si>
  <si>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</si>
  <si>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</si>
  <si>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</si>
  <si>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</si>
  <si>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</si>
  <si>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</si>
  <si>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</si>
  <si>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</si>
  <si>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</si>
  <si>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</si>
  <si>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</si>
  <si>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</si>
  <si>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</si>
  <si>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</si>
  <si>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</si>
  <si>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</si>
  <si>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</si>
  <si>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</si>
  <si>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</si>
  <si>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</si>
  <si>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</si>
  <si>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</si>
  <si>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</si>
  <si>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</si>
  <si>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</si>
  <si>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</si>
  <si>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</si>
  <si>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</si>
  <si>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</si>
  <si>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</si>
  <si>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</si>
  <si>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</si>
  <si>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</si>
  <si>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</si>
  <si>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</si>
  <si>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</si>
  <si>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</si>
  <si>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</si>
  <si>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</si>
  <si>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</si>
  <si>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</si>
  <si>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</si>
  <si>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</si>
  <si>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</si>
  <si>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</si>
  <si>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</si>
  <si>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</si>
  <si>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</si>
  <si>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</si>
  <si>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</si>
  <si>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</si>
  <si>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</si>
  <si>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</si>
  <si>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</si>
  <si>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</si>
  <si>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</si>
  <si>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</si>
  <si>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</si>
  <si>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</si>
  <si>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</si>
  <si>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</si>
  <si>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</si>
  <si>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</si>
  <si>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</si>
  <si>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</si>
  <si>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</si>
  <si>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</si>
  <si>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</si>
  <si>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</si>
  <si>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</si>
  <si>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</si>
  <si>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</si>
  <si>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</si>
  <si>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</si>
  <si>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</si>
  <si>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</si>
  <si>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</si>
  <si>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</si>
  <si>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</si>
  <si>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</si>
  <si>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</si>
  <si>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</si>
  <si>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</si>
  <si>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</si>
  <si>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</si>
  <si>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</si>
  <si>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</si>
  <si>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</si>
  <si>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</si>
  <si>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</si>
  <si>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</si>
  <si>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</si>
  <si>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</si>
  <si>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</si>
  <si>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</si>
  <si>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</si>
  <si>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</si>
  <si>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</si>
  <si>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</si>
  <si>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</si>
  <si>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</si>
  <si>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</si>
  <si>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</si>
  <si>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</si>
  <si>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</si>
  <si>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</si>
  <si>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</si>
  <si>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</si>
  <si>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</si>
  <si>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</si>
  <si>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</si>
  <si>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</si>
  <si>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</si>
  <si>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</si>
  <si>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</si>
  <si>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</si>
  <si>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</si>
  <si>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</si>
  <si>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</si>
  <si>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</si>
  <si>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</si>
  <si>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</si>
  <si>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</si>
  <si>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</si>
  <si>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</si>
  <si>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</si>
  <si>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</si>
  <si>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</si>
  <si>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</si>
  <si>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</si>
  <si>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</si>
  <si>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</si>
  <si>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</si>
  <si>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</si>
  <si>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</si>
  <si>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</si>
  <si>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</si>
  <si>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</si>
  <si>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</si>
  <si>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</si>
  <si>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</si>
  <si>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</si>
  <si>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</si>
  <si>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</si>
  <si>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</si>
  <si>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</si>
  <si>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</si>
  <si>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</si>
  <si>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</si>
  <si>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</si>
  <si>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</si>
  <si>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</si>
  <si>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</si>
  <si>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</si>
  <si>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</si>
  <si>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</si>
  <si>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</si>
  <si>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</si>
  <si>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</si>
  <si>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</si>
  <si>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</si>
  <si>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</si>
  <si>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</si>
  <si>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</si>
  <si>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</si>
  <si>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</si>
  <si>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</si>
  <si>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</si>
  <si>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</si>
  <si>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</si>
  <si>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</si>
  <si>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</si>
  <si>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</si>
  <si>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</si>
  <si>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</si>
  <si>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</si>
  <si>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</si>
  <si>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</si>
  <si>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</si>
  <si>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</si>
  <si>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</si>
  <si>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</si>
  <si>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</si>
  <si>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</si>
  <si>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</si>
  <si>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</si>
  <si>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</si>
  <si>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</si>
  <si>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</si>
  <si>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</si>
  <si>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</si>
  <si>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</si>
  <si>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</si>
  <si>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</si>
  <si>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</si>
  <si>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</si>
  <si>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</si>
  <si>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</si>
  <si>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</si>
  <si>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</si>
  <si>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</si>
  <si>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</si>
  <si>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</si>
  <si>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</si>
  <si>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</si>
  <si>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</si>
  <si>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</si>
  <si>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</si>
  <si>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</si>
  <si>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</si>
  <si>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</si>
  <si>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</si>
  <si>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</si>
  <si>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</si>
  <si>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</si>
  <si>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</si>
  <si>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</si>
  <si>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</si>
  <si>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</si>
  <si>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</si>
  <si>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</si>
  <si>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</si>
  <si>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</si>
  <si>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</si>
  <si>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</si>
  <si>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</si>
  <si>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</si>
  <si>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</si>
  <si>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</si>
  <si>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</si>
  <si>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</si>
  <si>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</si>
  <si>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</si>
  <si>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</si>
  <si>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</si>
  <si>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</si>
  <si>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</si>
  <si>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</si>
  <si>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</si>
  <si>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</si>
  <si>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</si>
  <si>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</si>
  <si>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</si>
  <si>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</si>
  <si>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</si>
  <si>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</si>
  <si>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</si>
  <si>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</si>
  <si>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</si>
  <si>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</si>
  <si>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</si>
  <si>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</si>
  <si>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</si>
  <si>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</si>
  <si>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</si>
  <si>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</si>
  <si>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</si>
  <si>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</si>
  <si>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</si>
  <si>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</si>
  <si>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</si>
  <si>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</si>
  <si>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</si>
  <si>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</si>
  <si>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</si>
  <si>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</si>
  <si>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</si>
  <si>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</si>
  <si>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</si>
  <si>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</si>
  <si>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</si>
  <si>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</si>
  <si>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</si>
  <si>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</si>
  <si>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</si>
  <si>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</si>
  <si>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</si>
  <si>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</si>
  <si>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</si>
  <si>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</si>
  <si>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</si>
  <si>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</si>
  <si>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</si>
  <si>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</si>
  <si>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</si>
  <si>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</si>
  <si>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</si>
  <si>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</si>
  <si>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</si>
  <si>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</si>
  <si>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</si>
  <si>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</si>
  <si>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</si>
  <si>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</si>
  <si>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</si>
  <si>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</si>
  <si>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</si>
  <si>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</si>
  <si>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</si>
  <si>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</si>
  <si>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</si>
  <si>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</si>
  <si>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</si>
  <si>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</si>
  <si>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</si>
  <si>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</si>
  <si>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</si>
  <si>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</si>
  <si>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</si>
  <si>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</si>
  <si>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</si>
  <si>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</si>
  <si>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</si>
  <si>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</si>
  <si>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</si>
  <si>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</si>
  <si>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</si>
  <si>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</si>
  <si>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</si>
  <si>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</si>
  <si>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</si>
  <si>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</si>
  <si>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</si>
  <si>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</si>
  <si>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</si>
  <si>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</si>
  <si>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</si>
  <si>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</si>
  <si>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</si>
  <si>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</si>
  <si>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</si>
  <si>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</si>
  <si>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</si>
  <si>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</si>
  <si>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</si>
  <si>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</si>
  <si>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</si>
  <si>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</si>
  <si>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</si>
  <si>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</si>
  <si>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</si>
  <si>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</si>
  <si>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</si>
  <si>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</si>
  <si>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</si>
  <si>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</si>
  <si>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</si>
  <si>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</si>
  <si>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</si>
  <si>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</si>
  <si>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</si>
  <si>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</si>
  <si>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</si>
  <si>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</si>
  <si>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</si>
  <si>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</si>
  <si>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</si>
  <si>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</si>
  <si>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</si>
  <si>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</si>
  <si>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</si>
  <si>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</si>
  <si>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</si>
  <si>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</si>
  <si>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</si>
  <si>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</si>
  <si>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</si>
  <si>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</si>
  <si>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</si>
  <si>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</si>
  <si>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</si>
  <si>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</si>
  <si>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</si>
  <si>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</si>
  <si>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</si>
  <si>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</si>
  <si>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</si>
  <si>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</si>
  <si>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</si>
  <si>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</si>
  <si>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</si>
  <si>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</si>
  <si>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</si>
  <si>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</si>
  <si>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</si>
  <si>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</si>
  <si>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</si>
  <si>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</si>
  <si>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</si>
  <si>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</si>
  <si>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</si>
  <si>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</si>
  <si>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</si>
  <si>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</si>
  <si>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</si>
  <si>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</si>
  <si>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</si>
  <si>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</si>
  <si>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</si>
  <si>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</si>
  <si>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</si>
  <si>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</si>
  <si>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</si>
  <si>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</si>
  <si>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</si>
  <si>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</si>
  <si>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</si>
  <si>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</si>
  <si>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</si>
  <si>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</si>
  <si>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</si>
  <si>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</si>
  <si>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</si>
  <si>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</si>
  <si>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</si>
  <si>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</si>
  <si>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</si>
  <si>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</si>
  <si>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</si>
  <si>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</si>
  <si>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</si>
  <si>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</si>
  <si>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</si>
  <si>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</si>
  <si>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</si>
  <si>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</si>
  <si>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</si>
  <si>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</si>
  <si>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</si>
  <si>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</si>
  <si>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</si>
  <si>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</si>
  <si>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</si>
  <si>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</si>
  <si>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</si>
  <si>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</si>
  <si>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</si>
  <si>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</si>
  <si>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</si>
  <si>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</si>
  <si>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</si>
  <si>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</si>
  <si>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</si>
  <si>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</si>
  <si>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</si>
  <si>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</si>
  <si>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</si>
  <si>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</si>
  <si>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</si>
  <si>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</si>
  <si>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</si>
  <si>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</si>
  <si>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</si>
  <si>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</si>
  <si>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</si>
  <si>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</si>
  <si>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</si>
  <si>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</si>
  <si>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</si>
  <si>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</si>
  <si>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</si>
  <si>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</si>
  <si>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</si>
  <si>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</si>
  <si>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</si>
  <si>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</si>
  <si>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</si>
  <si>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</si>
  <si>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</si>
  <si>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</si>
  <si>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</si>
  <si>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</si>
  <si>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</si>
  <si>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</si>
  <si>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</si>
  <si>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</si>
  <si>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</si>
  <si>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</si>
  <si>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</si>
  <si>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</si>
  <si>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</si>
  <si>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</si>
  <si>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</si>
  <si>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</si>
  <si>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</si>
  <si>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</si>
  <si>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</si>
  <si>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</si>
  <si>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</si>
  <si>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</si>
  <si>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</si>
  <si>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</si>
  <si>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</si>
  <si>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</si>
  <si>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</si>
  <si>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</si>
  <si>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</si>
  <si>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</si>
  <si>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</si>
  <si>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</si>
  <si>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</si>
  <si>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</si>
  <si>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</si>
  <si>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</si>
  <si>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</si>
  <si>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</si>
  <si>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</si>
  <si>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</si>
  <si>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</si>
  <si>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</si>
  <si>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</si>
  <si>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</si>
  <si>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</si>
  <si>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</si>
  <si>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</si>
  <si>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</si>
  <si>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</si>
  <si>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</si>
  <si>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</si>
  <si>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</si>
  <si>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</si>
  <si>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</si>
  <si>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</si>
  <si>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</si>
  <si>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</si>
  <si>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</si>
  <si>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</si>
  <si>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</si>
  <si>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</si>
  <si>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</si>
  <si>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</si>
  <si>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</si>
  <si>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</si>
  <si>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</si>
  <si>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</si>
  <si>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</si>
  <si>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</si>
  <si>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</si>
  <si>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</si>
  <si>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</si>
  <si>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</si>
  <si>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</si>
  <si>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</si>
  <si>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</si>
  <si>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</si>
  <si>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</si>
  <si>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</si>
  <si>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</si>
  <si>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</si>
  <si>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</si>
  <si>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</si>
  <si>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</si>
  <si>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</si>
  <si>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</si>
  <si>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</si>
  <si>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</si>
  <si>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</si>
  <si>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</si>
  <si>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</si>
  <si>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</si>
  <si>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</si>
  <si>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</si>
  <si>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</si>
  <si>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</si>
  <si>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</si>
  <si>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</si>
  <si>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</si>
  <si>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</si>
  <si>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</si>
  <si>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</si>
  <si>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</si>
  <si>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</si>
  <si>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</si>
  <si>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</si>
  <si>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</si>
  <si>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</si>
  <si>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</si>
  <si>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</si>
  <si>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</si>
  <si>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</si>
  <si>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</si>
  <si>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</si>
  <si>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</si>
  <si>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</si>
  <si>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</si>
  <si>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</si>
  <si>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</si>
  <si>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</si>
  <si>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</si>
  <si>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</si>
  <si>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</si>
  <si>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</si>
  <si>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</si>
  <si>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</si>
  <si>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</si>
  <si>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</si>
  <si>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</si>
  <si>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</si>
  <si>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</si>
  <si>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</si>
  <si>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</si>
  <si>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</si>
  <si>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</si>
  <si>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</si>
  <si>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</si>
  <si>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</si>
  <si>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</si>
  <si>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</si>
  <si>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</si>
  <si>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</si>
  <si>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</si>
  <si>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</si>
  <si>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</si>
  <si>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</si>
  <si>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</si>
  <si>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</si>
  <si>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</si>
  <si>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</si>
  <si>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</si>
  <si>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</si>
  <si>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</si>
  <si>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</si>
  <si>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</si>
  <si>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</si>
  <si>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</si>
  <si>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</si>
  <si>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</si>
  <si>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</si>
  <si>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</si>
  <si>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</si>
  <si>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</si>
  <si>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</si>
  <si>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</si>
  <si>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</si>
  <si>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</si>
  <si>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</si>
  <si>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</si>
  <si>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</si>
  <si>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</si>
  <si>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</si>
  <si>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</si>
  <si>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</si>
  <si>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</si>
  <si>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</si>
  <si>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</si>
  <si>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</si>
  <si>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</si>
  <si>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</si>
  <si>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</si>
  <si>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</si>
  <si>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</si>
  <si>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</si>
  <si>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</si>
  <si>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</si>
  <si>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</si>
  <si>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</si>
  <si>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</si>
  <si>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</si>
  <si>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</si>
  <si>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</si>
  <si>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</si>
  <si>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</si>
  <si>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</si>
  <si>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</si>
  <si>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</si>
  <si>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</si>
  <si>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</si>
  <si>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</si>
  <si>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</si>
  <si>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</si>
  <si>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</si>
  <si>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</si>
  <si>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</si>
  <si>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</si>
  <si>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</si>
  <si>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</si>
  <si>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</si>
  <si>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</si>
  <si>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</si>
  <si>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</si>
  <si>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</si>
  <si>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</si>
  <si>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</si>
  <si>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</si>
  <si>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</si>
  <si>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</si>
  <si>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</si>
  <si>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</si>
  <si>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</si>
  <si>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</si>
  <si>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</si>
  <si>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</si>
  <si>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</si>
  <si>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</si>
  <si>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</si>
  <si>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</si>
  <si>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</si>
  <si>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</si>
  <si>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</si>
  <si>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</si>
  <si>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</si>
  <si>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</si>
  <si>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</si>
  <si>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</si>
  <si>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</si>
  <si>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</si>
  <si>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</si>
  <si>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</si>
  <si>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</si>
  <si>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</si>
  <si>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</si>
  <si>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</si>
  <si>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</si>
  <si>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</si>
  <si>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</si>
  <si>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</si>
  <si>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</si>
  <si>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</si>
  <si>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</si>
  <si>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</si>
  <si>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</si>
  <si>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</si>
  <si>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</si>
  <si>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</si>
  <si>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</si>
  <si>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</si>
  <si>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</si>
  <si>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</si>
  <si>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</si>
  <si>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</si>
  <si>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</si>
  <si>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</si>
  <si>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</si>
  <si>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</si>
  <si>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</si>
  <si>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</si>
  <si>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</si>
  <si>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</si>
  <si>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</si>
  <si>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</si>
  <si>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</si>
  <si>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</si>
  <si>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</si>
  <si>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</si>
  <si>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</si>
  <si>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</si>
  <si>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</si>
  <si>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</si>
  <si>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</si>
  <si>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</si>
  <si>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</si>
  <si>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</si>
  <si>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</si>
  <si>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</si>
  <si>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</si>
  <si>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</si>
  <si>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</si>
  <si>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</si>
  <si>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</si>
  <si>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</si>
  <si>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</si>
  <si>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</si>
  <si>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</si>
  <si>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</si>
  <si>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</si>
  <si>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</si>
  <si>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</si>
  <si>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</si>
  <si>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</si>
  <si>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</si>
  <si>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</si>
  <si>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</si>
  <si>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</si>
  <si>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</si>
  <si>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</si>
  <si>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</si>
  <si>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</si>
  <si>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</si>
  <si>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</si>
  <si>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</si>
  <si>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</si>
  <si>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</si>
  <si>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</si>
  <si>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</si>
  <si>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</si>
  <si>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</si>
  <si>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</si>
  <si>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</si>
  <si>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</si>
  <si>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</si>
  <si>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</si>
  <si>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</si>
  <si>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</si>
  <si>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</si>
  <si>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</si>
  <si>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</si>
  <si>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</si>
  <si>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</si>
  <si>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</si>
  <si>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</si>
  <si>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</si>
  <si>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</si>
  <si>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</si>
  <si>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</si>
  <si>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</si>
  <si>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</si>
  <si>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</si>
  <si>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</si>
  <si>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</si>
  <si>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</si>
  <si>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</si>
  <si>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</si>
  <si>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</si>
  <si>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</si>
  <si>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</si>
  <si>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</si>
  <si>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</si>
  <si>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</si>
  <si>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</si>
  <si>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</si>
  <si>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</si>
  <si>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</si>
  <si>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</si>
  <si>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</si>
  <si>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</si>
  <si>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</si>
  <si>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</si>
  <si>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</si>
  <si>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</si>
  <si>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</si>
  <si>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</si>
  <si>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</si>
  <si>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</si>
  <si>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</si>
  <si>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</si>
  <si>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</si>
  <si>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</si>
  <si>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</si>
  <si>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</si>
  <si>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</si>
  <si>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</si>
  <si>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</si>
  <si>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</si>
  <si>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</si>
  <si>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</si>
  <si>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</si>
  <si>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</si>
  <si>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</si>
  <si>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</si>
  <si>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</si>
  <si>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</si>
  <si>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</si>
  <si>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</si>
  <si>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</si>
  <si>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</si>
  <si>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</si>
  <si>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</si>
  <si>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</si>
  <si>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</si>
  <si>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</si>
  <si>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</si>
  <si>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</si>
  <si>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</si>
  <si>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</si>
  <si>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</si>
  <si>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</si>
  <si>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</si>
  <si>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</si>
  <si>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</si>
  <si>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</si>
  <si>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</si>
  <si>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</si>
  <si>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</si>
  <si>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</si>
  <si>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</si>
  <si>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</si>
  <si>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</si>
  <si>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</si>
  <si>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</si>
  <si>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</si>
  <si>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</si>
  <si>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</si>
  <si>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</si>
  <si>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</si>
  <si>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</si>
  <si>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</si>
  <si>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</si>
  <si>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</si>
  <si>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</si>
  <si>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</si>
  <si>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</si>
  <si>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</si>
  <si>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</si>
  <si>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</si>
  <si>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</si>
  <si>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</si>
  <si>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</si>
  <si>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</si>
  <si>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</si>
  <si>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</si>
  <si>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</si>
  <si>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</si>
  <si>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</si>
  <si>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</si>
  <si>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</si>
  <si>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</si>
  <si>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</si>
  <si>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</si>
  <si>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</si>
  <si>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</si>
  <si>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</si>
  <si>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</si>
  <si>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</si>
  <si>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</si>
  <si>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</si>
  <si>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</si>
  <si>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</si>
  <si>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</si>
  <si>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</si>
  <si>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</si>
  <si>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</si>
  <si>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</si>
  <si>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</si>
  <si>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</si>
  <si>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</si>
  <si>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</si>
  <si>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</si>
  <si>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</si>
  <si>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</si>
  <si>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</si>
  <si>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</si>
  <si>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</si>
  <si>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</si>
  <si>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</si>
  <si>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</si>
  <si>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</si>
  <si>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</si>
  <si>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</si>
  <si>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</si>
  <si>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</si>
  <si>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</si>
  <si>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</si>
  <si>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</si>
  <si>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</si>
  <si>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</si>
  <si>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</si>
  <si>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</si>
  <si>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</si>
  <si>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</si>
  <si>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</si>
  <si>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</si>
  <si>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</si>
  <si>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</si>
  <si>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</si>
  <si>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</si>
  <si>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</si>
  <si>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</si>
  <si>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</si>
  <si>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</si>
  <si>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</si>
  <si>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</si>
  <si>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</si>
  <si>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</si>
  <si>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</si>
  <si>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</si>
  <si>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</si>
  <si>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</si>
  <si>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</si>
  <si>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</si>
  <si>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</si>
  <si>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</si>
  <si>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</si>
  <si>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</si>
  <si>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</si>
  <si>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</si>
  <si>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</si>
  <si>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</si>
  <si>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</si>
  <si>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</si>
  <si>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</si>
  <si>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</si>
  <si>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</si>
  <si>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</si>
  <si>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</si>
  <si>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</si>
  <si>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</si>
  <si>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</si>
  <si>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</si>
  <si>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</si>
  <si>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</si>
  <si>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</si>
  <si>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</si>
  <si>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</si>
  <si>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</si>
  <si>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</si>
  <si>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</si>
  <si>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</si>
  <si>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</si>
  <si>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</si>
  <si>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</si>
  <si>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</si>
  <si>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</si>
  <si>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</si>
  <si>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</si>
  <si>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</si>
  <si>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</si>
  <si>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</si>
  <si>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</si>
  <si>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</si>
  <si>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</si>
  <si>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</si>
  <si>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</si>
  <si>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</si>
  <si>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</si>
  <si>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</si>
  <si>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</si>
  <si>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</si>
  <si>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</si>
  <si>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</si>
  <si>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</si>
  <si>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</si>
  <si>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</si>
  <si>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</si>
  <si>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</si>
  <si>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</si>
  <si>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</si>
  <si>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</si>
  <si>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</si>
  <si>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</si>
  <si>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</si>
  <si>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</si>
  <si>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</si>
  <si>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</si>
  <si>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</si>
  <si>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</si>
  <si>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</si>
  <si>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</si>
  <si>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</si>
  <si>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</si>
  <si>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</si>
  <si>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</si>
  <si>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</si>
  <si>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</si>
  <si>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</si>
  <si>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</si>
  <si>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</si>
  <si>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</si>
  <si>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</si>
  <si>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</si>
  <si>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</si>
  <si>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</si>
  <si>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</si>
  <si>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</si>
  <si>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</si>
  <si>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</si>
  <si>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</si>
  <si>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</si>
  <si>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</si>
  <si>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</si>
  <si>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</si>
  <si>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</si>
  <si>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</si>
  <si>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</si>
  <si>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</si>
  <si>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</si>
  <si>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</si>
  <si>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</si>
  <si>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</si>
  <si>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</si>
  <si>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</si>
  <si>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</si>
  <si>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</si>
  <si>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</si>
  <si>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</si>
  <si>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</si>
  <si>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</si>
  <si>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</si>
  <si>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</si>
  <si>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</si>
  <si>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</si>
  <si>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</si>
  <si>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</si>
  <si>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</si>
  <si>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</si>
  <si>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</si>
  <si>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</si>
  <si>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</si>
  <si>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</si>
  <si>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</si>
  <si>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</si>
  <si>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</si>
  <si>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</si>
  <si>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</si>
  <si>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</si>
  <si>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</si>
  <si>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</si>
  <si>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</si>
  <si>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</si>
  <si>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</si>
  <si>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</si>
  <si>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</si>
  <si>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</si>
  <si>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</si>
  <si>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</si>
  <si>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</si>
  <si>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</si>
  <si>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</si>
  <si>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</si>
  <si>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</si>
  <si>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</si>
  <si>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</si>
  <si>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</si>
  <si>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</si>
  <si>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</si>
  <si>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</si>
  <si>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</si>
  <si>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</si>
  <si>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</si>
  <si>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</si>
  <si>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</si>
  <si>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</si>
  <si>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</si>
  <si>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</si>
  <si>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</si>
  <si>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</si>
  <si>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</si>
  <si>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</si>
  <si>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</si>
  <si>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</si>
  <si>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</si>
  <si>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</si>
  <si>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</si>
  <si>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</si>
  <si>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</si>
  <si>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</si>
  <si>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</si>
  <si>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</si>
  <si>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</si>
  <si>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</si>
  <si>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</si>
  <si>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</si>
  <si>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</si>
  <si>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</si>
  <si>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</si>
  <si>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</si>
  <si>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</si>
  <si>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</si>
  <si>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</si>
  <si>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</si>
  <si>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</si>
  <si>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</si>
  <si>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</si>
  <si>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</si>
  <si>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</si>
  <si>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</si>
  <si>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</si>
  <si>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</si>
  <si>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</si>
  <si>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</si>
  <si>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</si>
  <si>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</si>
  <si>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</si>
  <si>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</si>
  <si>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</si>
  <si>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</si>
  <si>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</si>
  <si>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</si>
  <si>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</si>
  <si>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</si>
  <si>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</si>
  <si>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</si>
  <si>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</si>
  <si>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</si>
  <si>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</si>
  <si>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</si>
  <si>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</si>
  <si>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</si>
  <si>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</si>
  <si>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</si>
  <si>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</si>
  <si>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</si>
  <si>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</si>
  <si>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</si>
  <si>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</si>
  <si>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</si>
  <si>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</si>
  <si>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</si>
  <si>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</si>
  <si>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</si>
  <si>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</si>
  <si>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</si>
  <si>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</si>
  <si>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</si>
  <si>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</si>
  <si>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</si>
  <si>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</si>
  <si>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</si>
  <si>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</si>
  <si>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</si>
  <si>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</si>
  <si>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</si>
  <si>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</si>
  <si>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</si>
  <si>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</si>
  <si>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</si>
  <si>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</si>
  <si>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</si>
  <si>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</si>
  <si>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</si>
  <si>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</si>
  <si>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</si>
  <si>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</si>
  <si>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</si>
  <si>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</si>
  <si>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</si>
  <si>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</si>
  <si>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</si>
  <si>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</si>
  <si>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</si>
  <si>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</si>
  <si>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</si>
  <si>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</si>
  <si>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</si>
  <si>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</si>
  <si>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</si>
  <si>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</si>
  <si>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</si>
  <si>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</si>
  <si>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</si>
  <si>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</si>
  <si>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</si>
  <si>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</si>
  <si>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</si>
  <si>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</si>
  <si>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</si>
  <si>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</si>
  <si>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</si>
  <si>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</si>
  <si>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</si>
  <si>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</si>
  <si>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</si>
  <si>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</si>
  <si>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</si>
  <si>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</si>
  <si>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</si>
  <si>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</si>
  <si>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</si>
  <si>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</si>
  <si>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</si>
  <si>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</si>
  <si>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</si>
  <si>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</si>
  <si>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</si>
  <si>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</si>
  <si>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</si>
  <si>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</si>
  <si>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</si>
  <si>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</si>
  <si>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</si>
  <si>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</si>
  <si>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</si>
  <si>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</si>
  <si>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</si>
  <si>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</si>
  <si>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</si>
  <si>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</si>
  <si>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</si>
  <si>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</si>
  <si>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</si>
  <si>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</si>
  <si>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</si>
  <si>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</si>
  <si>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</si>
  <si>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</si>
  <si>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</si>
  <si>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</si>
  <si>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</si>
  <si>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</si>
  <si>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</si>
  <si>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</si>
  <si>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</si>
  <si>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</si>
  <si>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</si>
  <si>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</si>
  <si>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</si>
  <si>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</si>
  <si>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</si>
  <si>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</si>
  <si>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</si>
  <si>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</si>
  <si>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</si>
  <si>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</si>
  <si>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</si>
  <si>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</si>
  <si>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</si>
  <si>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</si>
  <si>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</si>
  <si>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</si>
  <si>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</si>
  <si>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</si>
  <si>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</si>
  <si>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</si>
  <si>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</si>
  <si>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</si>
  <si>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</si>
  <si>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</si>
  <si>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</si>
  <si>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</si>
  <si>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</si>
  <si>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</si>
  <si>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</si>
  <si>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</si>
  <si>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</si>
  <si>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</si>
  <si>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</si>
  <si>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</si>
  <si>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</si>
  <si>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</si>
  <si>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</si>
  <si>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</si>
  <si>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</si>
  <si>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</si>
  <si>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</si>
  <si>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</si>
  <si>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</si>
  <si>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</si>
  <si>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</si>
  <si>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</si>
  <si>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</si>
  <si>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</si>
  <si>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</si>
  <si>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</si>
  <si>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</si>
  <si>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</si>
  <si>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</si>
  <si>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</si>
  <si>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</si>
  <si>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</si>
  <si>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</si>
  <si>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</si>
  <si>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</si>
  <si>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</si>
  <si>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</si>
  <si>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</si>
  <si>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</si>
  <si>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</si>
  <si>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</si>
  <si>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</si>
  <si>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</si>
  <si>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</si>
  <si>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</si>
  <si>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</si>
  <si>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</si>
  <si>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</si>
  <si>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</si>
  <si>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</si>
  <si>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</si>
  <si>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</si>
  <si>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</si>
  <si>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</si>
  <si>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</si>
  <si>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</si>
  <si>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</si>
  <si>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</si>
  <si>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</si>
  <si>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</si>
  <si>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</si>
  <si>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</si>
  <si>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</si>
  <si>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</si>
  <si>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</si>
  <si>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</si>
  <si>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</si>
  <si>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</si>
  <si>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</si>
  <si>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</si>
  <si>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</si>
  <si>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</si>
  <si>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</si>
  <si>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</si>
  <si>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</si>
  <si>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</si>
  <si>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</si>
  <si>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</si>
  <si>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</si>
  <si>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</si>
  <si>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</si>
  <si>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</si>
  <si>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</si>
  <si>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</si>
  <si>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</si>
  <si>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</si>
  <si>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</si>
  <si>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</si>
  <si>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</si>
  <si>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</si>
  <si>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</si>
  <si>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</si>
  <si>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</si>
  <si>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</si>
  <si>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</si>
  <si>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</si>
  <si>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</si>
  <si>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</si>
  <si>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</si>
  <si>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</si>
  <si>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</si>
  <si>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</si>
  <si>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</si>
  <si>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</si>
  <si>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</si>
  <si>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</si>
  <si>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</si>
  <si>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</si>
  <si>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</si>
  <si>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</si>
  <si>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</si>
  <si>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</si>
  <si>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</si>
  <si>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</si>
  <si>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</si>
  <si>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</si>
  <si>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</si>
  <si>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</si>
  <si>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</si>
  <si>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</si>
  <si>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</si>
  <si>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</si>
  <si>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</si>
  <si>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</si>
  <si>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</si>
  <si>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</si>
  <si>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</si>
  <si>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</si>
  <si>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</si>
  <si>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</si>
  <si>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</si>
  <si>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</si>
  <si>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</si>
  <si>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</si>
  <si>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</si>
  <si>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</si>
  <si>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</si>
  <si>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</si>
  <si>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</si>
  <si>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</si>
  <si>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</si>
  <si>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</si>
  <si>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</si>
  <si>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</si>
  <si>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</si>
  <si>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</si>
  <si>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</si>
  <si>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</si>
  <si>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</si>
  <si>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</si>
  <si>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</si>
  <si>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</si>
  <si>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</si>
  <si>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</si>
  <si>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</si>
  <si>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</si>
  <si>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</si>
  <si>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</si>
  <si>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</si>
  <si>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</si>
  <si>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</si>
  <si>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</si>
  <si>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</si>
  <si>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</si>
  <si>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</si>
  <si>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</si>
  <si>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</si>
  <si>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</si>
  <si>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</si>
  <si>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</si>
  <si>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</si>
  <si>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</si>
  <si>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</si>
  <si>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</si>
  <si>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</si>
  <si>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</si>
  <si>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</si>
  <si>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</si>
  <si>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</si>
  <si>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</si>
  <si>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</si>
  <si>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</si>
  <si>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</si>
  <si>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</si>
  <si>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</si>
  <si>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</si>
  <si>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</si>
  <si>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</si>
  <si>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</si>
  <si>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</si>
  <si>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</si>
  <si>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</si>
  <si>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</si>
  <si>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</si>
  <si>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</si>
  <si>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</si>
  <si>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</si>
  <si>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</si>
  <si>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</si>
  <si>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</si>
  <si>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</si>
  <si>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</si>
  <si>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</si>
  <si>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</si>
  <si>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</si>
  <si>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</si>
  <si>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</si>
  <si>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</si>
  <si>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</si>
  <si>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</si>
  <si>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</si>
  <si>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</si>
  <si>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</si>
  <si>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</si>
  <si>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</si>
  <si>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</si>
  <si>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</si>
  <si>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</si>
  <si>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</si>
  <si>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</si>
  <si>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</si>
  <si>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</si>
  <si>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</si>
  <si>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</si>
  <si>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</si>
  <si>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</si>
  <si>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</si>
  <si>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</si>
  <si>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</si>
  <si>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</si>
  <si>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</si>
  <si>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</si>
  <si>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</si>
  <si>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</si>
  <si>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</si>
  <si>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</si>
  <si>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</si>
  <si>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</si>
  <si>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</si>
  <si>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</si>
  <si>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</si>
  <si>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</si>
  <si>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</si>
  <si>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</si>
  <si>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</si>
  <si>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</si>
  <si>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</si>
  <si>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</si>
  <si>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</si>
  <si>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</si>
  <si>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</si>
  <si>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</si>
  <si>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</si>
  <si>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</si>
  <si>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</si>
  <si>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</si>
  <si>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</si>
  <si>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</si>
  <si>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</si>
  <si>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</si>
  <si>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</si>
  <si>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</si>
  <si>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</si>
  <si>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</si>
  <si>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</si>
  <si>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</si>
  <si>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</si>
  <si>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</si>
  <si>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</si>
  <si>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</si>
  <si>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</si>
  <si>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</si>
  <si>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</si>
  <si>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</si>
  <si>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</si>
  <si>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</si>
  <si>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</si>
  <si>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</si>
  <si>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</si>
  <si>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</si>
  <si>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</si>
  <si>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</si>
  <si>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</si>
  <si>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</si>
  <si>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</si>
  <si>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</si>
  <si>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</si>
  <si>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</si>
  <si>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</si>
  <si>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</si>
  <si>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</si>
  <si>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</si>
  <si>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</si>
  <si>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</si>
  <si>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</si>
  <si>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</si>
  <si>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</si>
  <si>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</si>
  <si>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</si>
  <si>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</si>
  <si>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</si>
  <si>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</si>
  <si>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</si>
  <si>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</si>
  <si>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</si>
  <si>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</si>
  <si>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</si>
  <si>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</si>
  <si>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</si>
  <si>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</si>
  <si>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</si>
  <si>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</si>
  <si>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</si>
  <si>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</si>
  <si>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</si>
  <si>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</si>
  <si>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</si>
  <si>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</si>
  <si>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</si>
  <si>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</si>
  <si>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</si>
  <si>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</si>
  <si>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</si>
  <si>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</si>
  <si>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</si>
  <si>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</si>
  <si>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</si>
  <si>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</si>
  <si>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</si>
  <si>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</si>
  <si>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</si>
  <si>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</si>
  <si>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</si>
  <si>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</si>
  <si>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</si>
  <si>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</si>
  <si>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</si>
  <si>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</si>
  <si>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</si>
  <si>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</si>
  <si>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</si>
  <si>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</si>
  <si>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</si>
  <si>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</si>
  <si>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</si>
  <si>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</si>
  <si>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</si>
  <si>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</si>
  <si>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</si>
  <si>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</si>
  <si>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</si>
  <si>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</si>
  <si>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</si>
  <si>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</si>
  <si>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</si>
  <si>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</si>
  <si>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</si>
  <si>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</si>
  <si>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</si>
  <si>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</si>
  <si>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</si>
  <si>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</si>
  <si>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</si>
  <si>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</si>
  <si>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</si>
  <si>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</si>
  <si>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</si>
  <si>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</si>
  <si>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</si>
  <si>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</si>
  <si>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</si>
  <si>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</si>
  <si>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</si>
  <si>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</si>
  <si>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</si>
  <si>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</si>
  <si>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</si>
  <si>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</si>
  <si>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</si>
  <si>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</si>
  <si>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</si>
  <si>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</si>
  <si>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</si>
  <si>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</si>
  <si>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</si>
  <si>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</si>
  <si>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</si>
  <si>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</si>
  <si>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</si>
  <si>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</si>
  <si>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</si>
  <si>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</si>
  <si>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</si>
  <si>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</si>
  <si>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</si>
  <si>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</si>
  <si>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</si>
  <si>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</si>
  <si>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</si>
  <si>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</si>
  <si>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</si>
  <si>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</si>
  <si>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</si>
  <si>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</si>
  <si>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</si>
  <si>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</si>
  <si>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</si>
  <si>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</si>
  <si>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</si>
  <si>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</si>
  <si>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</si>
  <si>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</si>
  <si>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</si>
  <si>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</si>
  <si>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</si>
  <si>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</si>
  <si>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</si>
  <si>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</si>
  <si>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</si>
  <si>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</si>
  <si>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</si>
  <si>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</si>
  <si>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</si>
  <si>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</si>
  <si>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</si>
  <si>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</si>
  <si>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</si>
  <si>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</si>
  <si>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</si>
  <si>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</si>
  <si>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</si>
  <si>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</si>
  <si>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</si>
  <si>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</si>
  <si>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</si>
  <si>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</si>
  <si>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</si>
  <si>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</si>
  <si>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</si>
  <si>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</si>
  <si>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</si>
  <si>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</si>
  <si>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</si>
  <si>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</si>
  <si>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</si>
  <si>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</si>
  <si>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</si>
  <si>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</si>
  <si>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</si>
  <si>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</si>
  <si>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</si>
  <si>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</si>
  <si>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</si>
  <si>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</si>
  <si>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</si>
  <si>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</si>
  <si>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</si>
  <si>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</si>
  <si>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</si>
  <si>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</si>
  <si>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</si>
  <si>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</si>
  <si>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</si>
  <si>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</si>
  <si>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</si>
  <si>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</si>
  <si>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</si>
  <si>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</si>
  <si>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</si>
  <si>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</si>
  <si>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</si>
  <si>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</si>
  <si>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</si>
  <si>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</si>
  <si>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</si>
  <si>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</si>
  <si>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</si>
  <si>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</si>
  <si>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</si>
  <si>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</si>
  <si>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</si>
  <si>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</si>
  <si>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</si>
  <si>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</si>
  <si>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</si>
  <si>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</si>
  <si>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</si>
  <si>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</si>
  <si>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</si>
  <si>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</si>
  <si>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</si>
  <si>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</si>
  <si>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</si>
  <si>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</si>
  <si>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</si>
  <si>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</si>
  <si>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</si>
  <si>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</si>
  <si>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</si>
  <si>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</si>
  <si>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</si>
  <si>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</si>
  <si>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</si>
  <si>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</si>
  <si>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</si>
  <si>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</si>
  <si>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</si>
  <si>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</si>
  <si>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</si>
  <si>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</si>
  <si>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</si>
  <si>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</si>
  <si>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</si>
  <si>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</si>
  <si>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</si>
  <si>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</si>
  <si>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</si>
  <si>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</si>
  <si>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</si>
  <si>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</si>
  <si>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</si>
  <si>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</si>
  <si>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</si>
  <si>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</si>
  <si>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</si>
  <si>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</si>
  <si>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</si>
  <si>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</si>
  <si>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</si>
  <si>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</si>
  <si>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</si>
  <si>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</si>
  <si>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</si>
  <si>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</si>
  <si>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</si>
  <si>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</si>
  <si>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</si>
  <si>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</si>
  <si>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</si>
  <si>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</si>
  <si>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</si>
  <si>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</si>
  <si>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</si>
  <si>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</si>
  <si>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</si>
  <si>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</si>
  <si>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</si>
  <si>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</si>
  <si>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</si>
  <si>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</si>
  <si>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</si>
  <si>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</si>
  <si>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</si>
  <si>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</si>
  <si>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</si>
  <si>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</si>
  <si>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</si>
  <si>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</si>
  <si>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</si>
  <si>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</si>
  <si>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</si>
  <si>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</si>
  <si>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</si>
  <si>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</si>
  <si>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</si>
  <si>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</si>
  <si>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</si>
  <si>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</si>
  <si>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</si>
  <si>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</si>
  <si>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</si>
  <si>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</si>
  <si>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</si>
  <si>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</si>
  <si>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</si>
  <si>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</si>
  <si>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</si>
  <si>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</si>
  <si>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</si>
  <si>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</si>
  <si>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</si>
  <si>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</si>
  <si>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</si>
  <si>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</si>
  <si>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</si>
  <si>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</si>
  <si>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</si>
  <si>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</si>
  <si>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</si>
  <si>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</si>
  <si>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</si>
  <si>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</si>
  <si>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</si>
  <si>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</si>
  <si>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</si>
  <si>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</si>
  <si>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</si>
  <si>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</si>
  <si>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</si>
  <si>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</si>
  <si>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</si>
  <si>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</si>
  <si>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</si>
  <si>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</si>
  <si>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</si>
  <si>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</si>
  <si>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</si>
  <si>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</si>
  <si>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</si>
  <si>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</si>
  <si>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</si>
  <si>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</si>
  <si>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</si>
  <si>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</si>
  <si>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</si>
  <si>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</si>
  <si>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</si>
  <si>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</si>
  <si>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</si>
  <si>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</si>
  <si>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</si>
  <si>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</si>
  <si>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</si>
  <si>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</si>
  <si>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</si>
  <si>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</si>
  <si>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</si>
  <si>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</si>
  <si>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</si>
  <si>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</si>
  <si>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</si>
  <si>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</si>
  <si>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</si>
  <si>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</si>
  <si>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</si>
  <si>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</si>
  <si>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</si>
  <si>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</si>
  <si>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</si>
  <si>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</si>
  <si>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</si>
  <si>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</si>
  <si>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</si>
  <si>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</si>
  <si>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</si>
  <si>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</si>
  <si>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</si>
  <si>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</si>
  <si>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</si>
  <si>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</si>
  <si>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</si>
  <si>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</si>
  <si>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</si>
  <si>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</si>
  <si>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</si>
  <si>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</si>
  <si>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</si>
  <si>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</si>
  <si>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</si>
  <si>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</si>
  <si>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</si>
  <si>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</si>
  <si>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</si>
  <si>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</si>
  <si>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</si>
  <si>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</si>
  <si>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</si>
  <si>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</si>
  <si>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</si>
  <si>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</si>
  <si>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</si>
  <si>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</si>
  <si>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</si>
  <si>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</si>
  <si>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</si>
  <si>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</si>
  <si>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</si>
  <si>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</si>
  <si>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</si>
  <si>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</si>
  <si>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</si>
  <si>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</si>
  <si>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</si>
  <si>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</si>
  <si>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</si>
  <si>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</si>
  <si>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</si>
  <si>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</si>
  <si>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</si>
  <si>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</si>
  <si>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</si>
  <si>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</si>
  <si>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</si>
  <si>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</si>
  <si>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</si>
  <si>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</si>
  <si>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</si>
  <si>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</si>
  <si>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</si>
  <si>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</si>
  <si>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</si>
  <si>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</si>
  <si>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</si>
  <si>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</si>
  <si>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</si>
  <si>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</si>
  <si>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</si>
  <si>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</si>
  <si>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</si>
  <si>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</si>
  <si>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</si>
  <si>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</si>
  <si>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</si>
  <si>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</si>
  <si>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</si>
  <si>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</si>
  <si>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</si>
  <si>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</si>
  <si>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</si>
  <si>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</si>
  <si>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</si>
  <si>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</si>
  <si>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</si>
  <si>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</si>
  <si>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</si>
  <si>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</si>
  <si>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</si>
  <si>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</si>
  <si>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</si>
  <si>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</si>
  <si>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</si>
  <si>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</si>
  <si>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</si>
  <si>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</si>
  <si>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</si>
  <si>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</si>
  <si>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</si>
  <si>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</si>
  <si>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</si>
  <si>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</si>
  <si>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</si>
  <si>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</si>
  <si>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</si>
  <si>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</si>
  <si>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</si>
  <si>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</si>
  <si>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</si>
  <si>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</si>
  <si>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</si>
  <si>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</si>
  <si>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</si>
  <si>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</si>
  <si>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</si>
  <si>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</si>
  <si>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</si>
  <si>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</si>
  <si>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</si>
  <si>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</si>
  <si>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</si>
  <si>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</si>
  <si>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</si>
  <si>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</si>
  <si>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</si>
  <si>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</si>
  <si>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</si>
  <si>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</si>
  <si>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</si>
  <si>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</si>
  <si>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</si>
  <si>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</si>
  <si>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</si>
  <si>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</si>
  <si>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</si>
  <si>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</si>
  <si>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</si>
  <si>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</si>
  <si>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</si>
  <si>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</si>
  <si>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</si>
  <si>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</si>
  <si>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</si>
  <si>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</si>
  <si>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</si>
  <si>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</si>
  <si>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</si>
  <si>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</si>
  <si>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</si>
  <si>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</si>
  <si>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</si>
  <si>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</si>
  <si>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</si>
  <si>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</si>
  <si>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</si>
  <si>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</si>
  <si>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</si>
  <si>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</si>
  <si>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</si>
  <si>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</si>
  <si>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</si>
  <si>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</si>
  <si>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</si>
  <si>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</si>
  <si>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</si>
  <si>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</si>
  <si>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</si>
  <si>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</si>
  <si>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</si>
  <si>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</si>
  <si>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</si>
  <si>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</si>
  <si>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</si>
  <si>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</si>
  <si>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</si>
  <si>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</si>
  <si>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</si>
  <si>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</si>
  <si>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</si>
  <si>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</si>
  <si>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</si>
  <si>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</si>
  <si>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</si>
  <si>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</si>
  <si>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</si>
  <si>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</si>
  <si>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</si>
  <si>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</si>
  <si>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</si>
  <si>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</si>
  <si>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</si>
  <si>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</si>
  <si>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</si>
  <si>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</si>
  <si>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</si>
  <si>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</si>
  <si>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</si>
  <si>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</si>
  <si>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</si>
  <si>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</si>
  <si>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</si>
  <si>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</si>
  <si>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</si>
  <si>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</si>
  <si>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</si>
  <si>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</si>
  <si>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</si>
  <si>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</si>
  <si>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</si>
  <si>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</si>
  <si>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</si>
  <si>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</si>
  <si>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</si>
  <si>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</si>
  <si>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</si>
  <si>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</si>
  <si>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</si>
  <si>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</si>
  <si>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</si>
  <si>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</si>
  <si>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</si>
  <si>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</si>
  <si>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</si>
  <si>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</si>
  <si>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</si>
  <si>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</si>
  <si>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</si>
  <si>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</si>
  <si>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</si>
  <si>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</si>
  <si>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</si>
  <si>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</si>
  <si>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</si>
  <si>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</si>
  <si>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</si>
  <si>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</si>
  <si>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</si>
  <si>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</si>
  <si>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</si>
  <si>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</si>
  <si>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</si>
  <si>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</si>
  <si>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</si>
  <si>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</si>
  <si>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</si>
  <si>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</si>
  <si>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</si>
  <si>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</si>
  <si>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</si>
  <si>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</si>
  <si>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</si>
  <si>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</si>
  <si>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</si>
  <si>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</si>
  <si>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</si>
  <si>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</si>
  <si>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</si>
  <si>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</si>
  <si>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</si>
  <si>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</si>
  <si>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</si>
  <si>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</si>
  <si>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</si>
  <si>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</si>
  <si>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</si>
  <si>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</si>
  <si>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</si>
  <si>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</si>
  <si>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</si>
  <si>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</si>
  <si>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</si>
  <si>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</si>
  <si>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</si>
  <si>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</si>
  <si>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</si>
  <si>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</si>
  <si>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</si>
  <si>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</si>
  <si>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</si>
  <si>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</si>
  <si>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</si>
  <si>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</si>
  <si>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</si>
  <si>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</si>
  <si>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</si>
  <si>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</si>
  <si>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</si>
  <si>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</si>
  <si>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</si>
  <si>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</si>
  <si>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</si>
  <si>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</si>
  <si>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</si>
  <si>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</si>
  <si>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</si>
  <si>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</si>
  <si>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</si>
  <si>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</si>
  <si>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</si>
  <si>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</si>
  <si>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</si>
  <si>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</si>
  <si>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</si>
  <si>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</si>
  <si>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</si>
  <si>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</si>
  <si>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</si>
  <si>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</si>
  <si>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</si>
  <si>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</si>
  <si>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</si>
  <si>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</si>
  <si>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</si>
  <si>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</si>
  <si>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</si>
  <si>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</si>
  <si>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</si>
  <si>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</si>
  <si>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</si>
  <si>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</si>
  <si>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</si>
  <si>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</si>
  <si>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</si>
  <si>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</si>
  <si>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</si>
  <si>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</si>
  <si>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</si>
  <si>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</si>
  <si>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</si>
  <si>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</si>
  <si>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</si>
  <si>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</si>
  <si>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</si>
  <si>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</si>
  <si>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</si>
  <si>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</si>
  <si>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</si>
  <si>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</si>
  <si>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</si>
  <si>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</si>
  <si>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</si>
  <si>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</si>
  <si>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</si>
  <si>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</si>
  <si>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</si>
  <si>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</si>
  <si>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</si>
  <si>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</si>
  <si>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</si>
  <si>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</si>
  <si>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</si>
  <si>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</si>
  <si>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</si>
  <si>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</si>
  <si>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</si>
  <si>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</si>
  <si>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</si>
  <si>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</si>
  <si>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</si>
  <si>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</si>
  <si>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</si>
  <si>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</si>
  <si>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</si>
  <si>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</si>
  <si>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</si>
  <si>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</si>
  <si>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</si>
  <si>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</si>
  <si>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</si>
  <si>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</si>
  <si>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</si>
  <si>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</si>
  <si>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</si>
  <si>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</si>
  <si>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</si>
  <si>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</si>
  <si>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</si>
  <si>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</si>
  <si>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</si>
  <si>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</si>
  <si>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</si>
  <si>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</si>
  <si>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</si>
  <si>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</si>
  <si>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</si>
  <si>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</si>
  <si>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</si>
  <si>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</si>
  <si>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</si>
  <si>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</si>
  <si>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</si>
  <si>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</si>
  <si>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</si>
  <si>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</si>
  <si>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</si>
  <si>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</si>
  <si>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</si>
  <si>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</si>
  <si>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</si>
  <si>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</si>
  <si>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</si>
  <si>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</si>
  <si>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</si>
  <si>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</si>
  <si>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</si>
  <si>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</si>
  <si>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</si>
  <si>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</si>
  <si>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</si>
  <si>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</si>
  <si>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</si>
  <si>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</si>
  <si>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</si>
  <si>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</si>
  <si>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</si>
  <si>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</si>
  <si>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</si>
  <si>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</si>
  <si>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</si>
  <si>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</si>
  <si>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</si>
  <si>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</si>
  <si>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</si>
  <si>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</si>
  <si>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</si>
  <si>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</si>
  <si>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</si>
  <si>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</si>
  <si>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</si>
  <si>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</si>
  <si>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</si>
  <si>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</si>
  <si>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</si>
  <si>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</si>
  <si>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</si>
  <si>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</si>
  <si>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</si>
  <si>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</si>
  <si>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</si>
  <si>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</si>
  <si>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</si>
  <si>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</si>
  <si>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</si>
  <si>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</si>
  <si>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</si>
  <si>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</si>
  <si>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</si>
  <si>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</si>
  <si>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</si>
  <si>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</si>
  <si>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</si>
  <si>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</si>
  <si>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</si>
  <si>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</si>
  <si>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</si>
  <si>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</si>
  <si>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</si>
  <si>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</si>
  <si>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</si>
  <si>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</si>
  <si>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</si>
  <si>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</si>
  <si>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</si>
  <si>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</si>
  <si>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</si>
  <si>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</si>
  <si>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</si>
  <si>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</si>
  <si>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</si>
  <si>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</si>
  <si>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</si>
  <si>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</si>
  <si>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</si>
  <si>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</si>
  <si>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</si>
  <si>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</si>
  <si>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</si>
  <si>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</si>
  <si>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</si>
  <si>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</si>
  <si>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</si>
  <si>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</si>
  <si>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</si>
  <si>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</si>
  <si>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</si>
  <si>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</si>
  <si>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</si>
  <si>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</si>
  <si>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</si>
  <si>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</si>
  <si>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</si>
  <si>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</si>
  <si>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</si>
  <si>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</si>
  <si>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</si>
  <si>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</si>
  <si>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</si>
  <si>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</si>
  <si>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</si>
  <si>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</si>
  <si>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</si>
  <si>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</si>
  <si>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</si>
  <si>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</si>
  <si>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</si>
  <si>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</si>
  <si>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</si>
  <si>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</si>
  <si>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</si>
  <si>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</si>
  <si>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</si>
  <si>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</si>
  <si>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</si>
  <si>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</si>
  <si>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</si>
  <si>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</si>
  <si>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</si>
  <si>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</si>
  <si>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</si>
  <si>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</si>
  <si>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</si>
  <si>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</si>
  <si>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</si>
  <si>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</si>
  <si>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</si>
  <si>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</si>
  <si>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</si>
  <si>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</si>
  <si>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</si>
  <si>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</si>
  <si>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</si>
  <si>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</si>
  <si>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</si>
  <si>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</si>
  <si>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</si>
  <si>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</si>
  <si>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</si>
  <si>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</si>
  <si>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</si>
  <si>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</si>
  <si>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</si>
  <si>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</si>
  <si>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</si>
  <si>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</si>
  <si>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</si>
  <si>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</si>
  <si>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</si>
  <si>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</si>
  <si>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</si>
  <si>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</si>
  <si>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</si>
  <si>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</si>
  <si>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</si>
  <si>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</si>
  <si>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</si>
  <si>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</si>
  <si>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</si>
  <si>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</si>
  <si>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</si>
  <si>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</si>
  <si>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</si>
  <si>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</si>
  <si>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</si>
  <si>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</si>
  <si>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</si>
  <si>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</si>
  <si>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</si>
  <si>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</si>
  <si>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</si>
  <si>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</si>
  <si>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</si>
  <si>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</si>
  <si>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</si>
  <si>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</si>
  <si>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</si>
  <si>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</si>
  <si>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</si>
  <si>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</si>
  <si>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</si>
  <si>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</si>
  <si>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</si>
  <si>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</si>
  <si>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</si>
  <si>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</si>
  <si>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</si>
  <si>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</si>
  <si>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</si>
  <si>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</si>
  <si>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</si>
  <si>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</si>
  <si>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</si>
  <si>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</si>
  <si>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</si>
  <si>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</si>
  <si>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</si>
  <si>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</si>
  <si>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</si>
  <si>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</si>
  <si>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</si>
  <si>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</si>
  <si>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</si>
  <si>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</si>
  <si>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</si>
  <si>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</si>
  <si>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</si>
  <si>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</si>
  <si>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</si>
  <si>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</si>
  <si>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</si>
  <si>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</si>
  <si>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</si>
  <si>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</si>
  <si>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</si>
  <si>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</si>
  <si>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</si>
  <si>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</si>
  <si>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</si>
  <si>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</si>
  <si>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</si>
  <si>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</si>
  <si>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</si>
  <si>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</si>
  <si>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</si>
  <si>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</si>
  <si>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</si>
  <si>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</si>
  <si>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</si>
  <si>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</si>
  <si>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</si>
  <si>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</si>
  <si>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</si>
  <si>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</si>
  <si>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</si>
  <si>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</si>
  <si>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</si>
  <si>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</si>
  <si>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</si>
  <si>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</si>
  <si>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</si>
  <si>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</si>
  <si>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</si>
  <si>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</si>
  <si>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</si>
  <si>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</si>
  <si>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</si>
  <si>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</si>
  <si>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</si>
  <si>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</si>
  <si>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</si>
  <si>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</si>
  <si>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</si>
  <si>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</si>
  <si>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</si>
  <si>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</si>
  <si>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</si>
  <si>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</si>
  <si>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</si>
  <si>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</si>
  <si>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</si>
  <si>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</si>
  <si>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</si>
  <si>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</si>
  <si>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</si>
  <si>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</si>
  <si>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</si>
  <si>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</si>
  <si>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</si>
  <si>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</si>
  <si>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</si>
  <si>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</si>
  <si>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</si>
  <si>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</si>
  <si>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</si>
  <si>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</si>
  <si>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</si>
  <si>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</si>
  <si>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</si>
  <si>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</si>
  <si>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</si>
  <si>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</si>
  <si>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</si>
  <si>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</si>
  <si>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</si>
  <si>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</si>
  <si>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</si>
  <si>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</si>
  <si>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</si>
  <si>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</si>
  <si>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</si>
  <si>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</si>
  <si>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</si>
  <si>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</si>
  <si>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</si>
  <si>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</si>
  <si>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</si>
  <si>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</si>
  <si>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</si>
  <si>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</si>
  <si>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</si>
  <si>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</si>
  <si>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</si>
  <si>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</si>
  <si>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</si>
  <si>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</si>
  <si>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</si>
  <si>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</si>
  <si>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</si>
  <si>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</si>
  <si>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</si>
  <si>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</si>
  <si>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</si>
  <si>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</si>
  <si>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</si>
  <si>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</si>
  <si>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</si>
  <si>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</si>
  <si>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</si>
  <si>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</si>
  <si>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</si>
  <si>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</si>
  <si>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</si>
  <si>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</si>
  <si>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</si>
  <si>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</si>
  <si>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</si>
  <si>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</si>
  <si>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</si>
  <si>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</si>
  <si>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</si>
  <si>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</si>
  <si>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</si>
  <si>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</si>
  <si>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</si>
  <si>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</si>
  <si>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</si>
  <si>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</si>
  <si>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</si>
  <si>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</si>
  <si>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</si>
  <si>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</si>
  <si>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</si>
  <si>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</si>
  <si>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</si>
  <si>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</si>
  <si>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</si>
  <si>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</si>
  <si>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</si>
  <si>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</si>
  <si>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</si>
  <si>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</si>
  <si>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</si>
  <si>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</si>
  <si>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</si>
  <si>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</si>
  <si>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</si>
  <si>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</si>
  <si>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</si>
  <si>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</si>
  <si>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</si>
  <si>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</si>
  <si>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</si>
  <si>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</si>
  <si>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</si>
  <si>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</si>
  <si>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</si>
  <si>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</si>
  <si>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</si>
  <si>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</si>
  <si>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</si>
  <si>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</si>
  <si>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</si>
  <si>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</si>
  <si>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</si>
  <si>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</si>
  <si>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</si>
  <si>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</si>
  <si>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</si>
  <si>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</si>
  <si>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</si>
  <si>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</si>
  <si>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</si>
  <si>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</si>
  <si>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</si>
  <si>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</si>
  <si>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</si>
  <si>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</si>
  <si>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</si>
  <si>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</si>
  <si>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</si>
  <si>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</si>
  <si>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</si>
  <si>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</si>
  <si>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</si>
  <si>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</si>
  <si>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</si>
  <si>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</si>
  <si>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</si>
  <si>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</si>
  <si>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</si>
  <si>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</si>
  <si>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</si>
  <si>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</si>
  <si>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</si>
  <si>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</si>
  <si>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</si>
  <si>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</si>
  <si>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</si>
  <si>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</si>
  <si>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</si>
  <si>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</si>
  <si>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</si>
  <si>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</si>
  <si>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</si>
  <si>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</si>
  <si>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</si>
  <si>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</si>
  <si>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</si>
  <si>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</si>
  <si>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</si>
  <si>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</si>
  <si>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</si>
  <si>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</si>
  <si>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</si>
  <si>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</si>
  <si>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</si>
  <si>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</si>
  <si>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</si>
  <si>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</si>
  <si>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</si>
  <si>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</si>
  <si>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</si>
  <si>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</si>
  <si>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</si>
  <si>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</si>
  <si>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</si>
  <si>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</si>
  <si>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</si>
  <si>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</si>
  <si>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</si>
  <si>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</si>
  <si>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</si>
  <si>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</si>
  <si>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</si>
  <si>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</si>
  <si>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</si>
  <si>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</si>
  <si>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</si>
  <si>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</si>
  <si>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</si>
  <si>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</si>
  <si>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</si>
  <si>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</si>
  <si>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</si>
  <si>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</si>
  <si>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</si>
  <si>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</si>
  <si>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</si>
  <si>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</si>
  <si>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</si>
  <si>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</si>
  <si>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</si>
  <si>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</si>
  <si>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</si>
  <si>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</si>
  <si>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</si>
  <si>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</si>
  <si>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</si>
  <si>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</si>
  <si>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</si>
  <si>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</si>
  <si>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</si>
  <si>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</si>
  <si>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</si>
  <si>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</si>
  <si>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</si>
  <si>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</si>
  <si>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</si>
  <si>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</si>
  <si>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</si>
  <si>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</si>
  <si>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</si>
  <si>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</si>
  <si>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</si>
  <si>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</si>
  <si>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</si>
  <si>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</si>
  <si>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</si>
  <si>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</si>
  <si>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</si>
  <si>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</si>
  <si>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</si>
  <si>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</si>
  <si>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</si>
  <si>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</si>
  <si>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</si>
  <si>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</si>
  <si>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</si>
  <si>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</si>
  <si>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</si>
  <si>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</si>
  <si>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</si>
  <si>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</si>
  <si>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</si>
  <si>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</si>
  <si>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</si>
  <si>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</si>
  <si>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</si>
  <si>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</si>
  <si>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</si>
  <si>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</si>
  <si>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</si>
  <si>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</si>
  <si>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</si>
  <si>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</si>
  <si>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</si>
  <si>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</si>
  <si>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</si>
  <si>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</si>
  <si>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</si>
  <si>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</si>
  <si>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</si>
  <si>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</si>
  <si>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</si>
  <si>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</si>
  <si>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</si>
  <si>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</si>
  <si>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</si>
  <si>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</si>
  <si>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</si>
  <si>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</si>
  <si>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</si>
  <si>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</si>
  <si>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</si>
  <si>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</si>
  <si>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</si>
  <si>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</si>
  <si>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</si>
  <si>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</si>
  <si>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</si>
  <si>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</si>
  <si>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</si>
  <si>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</si>
  <si>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</si>
  <si>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</si>
  <si>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</si>
  <si>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</si>
  <si>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</si>
  <si>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</si>
  <si>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</si>
  <si>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</si>
  <si>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</si>
  <si>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</si>
  <si>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</si>
  <si>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</si>
  <si>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</si>
  <si>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</si>
  <si>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</si>
  <si>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</si>
  <si>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</si>
  <si>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</si>
  <si>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</si>
  <si>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</si>
  <si>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</si>
  <si>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</si>
  <si>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</si>
  <si>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</si>
  <si>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</si>
  <si>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</si>
  <si>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</si>
  <si>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</si>
  <si>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</si>
  <si>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</si>
  <si>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</si>
  <si>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</si>
  <si>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</si>
  <si>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</si>
  <si>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</si>
  <si>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</si>
  <si>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</si>
  <si>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</si>
  <si>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</si>
  <si>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</si>
  <si>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</si>
  <si>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</si>
  <si>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</si>
  <si>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</si>
  <si>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</si>
  <si>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</si>
  <si>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</si>
  <si>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</si>
  <si>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</si>
  <si>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</si>
  <si>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</si>
  <si>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</si>
  <si>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</si>
  <si>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</si>
  <si>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</si>
  <si>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</si>
  <si>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</si>
  <si>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</si>
  <si>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</si>
  <si>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</si>
  <si>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</si>
  <si>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</si>
  <si>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</si>
  <si>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</si>
  <si>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</si>
  <si>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</si>
  <si>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</si>
  <si>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</si>
  <si>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</si>
  <si>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</si>
  <si>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</si>
  <si>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</si>
  <si>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</si>
  <si>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</si>
  <si>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</si>
  <si>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</si>
  <si>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</si>
  <si>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</si>
  <si>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</si>
  <si>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</si>
  <si>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</si>
  <si>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</si>
  <si>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</si>
  <si>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</si>
  <si>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</si>
  <si>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</si>
  <si>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</si>
  <si>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</si>
  <si>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</si>
  <si>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</si>
  <si>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</si>
  <si>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</si>
  <si>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</si>
  <si>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</si>
  <si>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</si>
  <si>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</si>
  <si>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</si>
  <si>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</si>
  <si>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</si>
  <si>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</si>
  <si>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</si>
  <si>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</si>
  <si>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</si>
  <si>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</si>
  <si>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</si>
  <si>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</si>
  <si>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</si>
  <si>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</si>
  <si>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</si>
  <si>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</si>
  <si>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</si>
  <si>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</si>
  <si>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</si>
  <si>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</si>
  <si>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</si>
  <si>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</si>
  <si>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</si>
  <si>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</si>
  <si>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</si>
  <si>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</si>
  <si>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</si>
  <si>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</si>
  <si>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</si>
  <si>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</si>
  <si>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</si>
  <si>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</si>
  <si>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</si>
  <si>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</si>
  <si>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</si>
  <si>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</si>
  <si>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</si>
  <si>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</si>
  <si>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</si>
  <si>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</si>
  <si>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</si>
  <si>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</si>
  <si>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</si>
  <si>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</si>
  <si>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</si>
  <si>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</si>
  <si>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</si>
  <si>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</si>
  <si>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</si>
  <si>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</si>
  <si>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</si>
  <si>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</si>
  <si>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</si>
  <si>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</si>
  <si>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</si>
  <si>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</si>
  <si>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</si>
  <si>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</si>
  <si>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</si>
  <si>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</si>
  <si>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</si>
  <si>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</si>
  <si>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</si>
  <si>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</si>
  <si>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</si>
  <si>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</si>
  <si>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</si>
  <si>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</si>
  <si>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</si>
  <si>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</si>
  <si>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</si>
  <si>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</si>
  <si>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</si>
  <si>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</si>
  <si>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</si>
  <si>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</si>
  <si>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</si>
  <si>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</si>
  <si>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</si>
  <si>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</si>
  <si>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</si>
  <si>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</si>
  <si>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</si>
  <si>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</si>
  <si>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</si>
  <si>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</si>
  <si>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</si>
  <si>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</si>
  <si>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</si>
  <si>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</si>
  <si>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</si>
  <si>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</si>
  <si>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</si>
  <si>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</si>
  <si>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</si>
  <si>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</si>
  <si>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</si>
  <si>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</si>
  <si>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</si>
  <si>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</si>
  <si>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</si>
  <si>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</si>
  <si>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</si>
  <si>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</si>
  <si>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</si>
  <si>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</si>
  <si>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</si>
  <si>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</si>
  <si>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</si>
  <si>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</si>
  <si>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</si>
  <si>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</si>
  <si>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</si>
  <si>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</si>
  <si>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</si>
  <si>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</si>
  <si>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</si>
  <si>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</si>
  <si>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</si>
  <si>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</si>
  <si>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</si>
  <si>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</si>
  <si>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</si>
  <si>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</si>
  <si>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</si>
  <si>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</si>
  <si>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</si>
  <si>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</si>
  <si>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</si>
  <si>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</si>
  <si>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</si>
  <si>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</si>
  <si>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</si>
  <si>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</si>
  <si>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</si>
  <si>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</si>
  <si>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</si>
  <si>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</si>
  <si>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</si>
  <si>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</si>
  <si>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</si>
  <si>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</si>
  <si>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</si>
  <si>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</si>
  <si>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</si>
  <si>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</si>
  <si>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</si>
  <si>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</si>
  <si>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</si>
  <si>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</si>
  <si>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</si>
  <si>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</si>
  <si>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</si>
  <si>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</si>
  <si>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</si>
  <si>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</si>
  <si>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</si>
  <si>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</si>
  <si>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</si>
  <si>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</si>
  <si>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</si>
  <si>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</si>
  <si>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</si>
  <si>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</si>
  <si>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</si>
  <si>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</si>
  <si>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</si>
  <si>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</si>
  <si>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</si>
  <si>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</si>
  <si>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</si>
  <si>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</si>
  <si>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</si>
  <si>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</si>
  <si>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</si>
  <si>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</si>
  <si>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</si>
  <si>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</si>
  <si>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</si>
  <si>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</si>
  <si>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</si>
  <si>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</si>
  <si>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</si>
  <si>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</si>
  <si>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</si>
  <si>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</si>
  <si>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</si>
  <si>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</si>
  <si>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</si>
  <si>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</si>
  <si>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</si>
  <si>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</si>
  <si>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</si>
  <si>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</si>
  <si>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</si>
  <si>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</si>
  <si>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</si>
  <si>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</si>
  <si>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</si>
  <si>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</si>
  <si>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</si>
  <si>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</si>
  <si>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</si>
  <si>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</si>
  <si>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</si>
  <si>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</si>
  <si>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</si>
  <si>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</si>
  <si>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</si>
  <si>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</si>
  <si>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</si>
  <si>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</si>
  <si>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</si>
  <si>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</si>
  <si>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</si>
  <si>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</si>
  <si>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</si>
  <si>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</si>
  <si>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</si>
  <si>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</si>
  <si>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</si>
  <si>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</si>
  <si>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</si>
  <si>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</si>
  <si>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</si>
  <si>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</si>
  <si>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</si>
  <si>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</si>
  <si>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</si>
  <si>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</si>
  <si>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</si>
  <si>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</si>
  <si>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</si>
  <si>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</si>
  <si>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</si>
  <si>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</si>
  <si>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</si>
  <si>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</si>
  <si>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</si>
  <si>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</si>
  <si>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</si>
  <si>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</si>
  <si>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</si>
  <si>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</si>
  <si>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</si>
  <si>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</si>
  <si>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</si>
  <si>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</si>
  <si>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</si>
  <si>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</si>
  <si>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</si>
  <si>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</si>
  <si>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</si>
  <si>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</si>
  <si>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</si>
  <si>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</si>
  <si>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</si>
  <si>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</si>
  <si>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</si>
  <si>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</si>
  <si>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</si>
  <si>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</si>
  <si>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</si>
  <si>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</si>
  <si>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</si>
  <si>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</si>
  <si>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</si>
  <si>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</si>
  <si>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</si>
  <si>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</si>
  <si>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</si>
  <si>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</si>
  <si>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</si>
  <si>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</si>
  <si>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</si>
  <si>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</si>
  <si>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</si>
  <si>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</si>
  <si>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</si>
  <si>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</si>
  <si>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</si>
  <si>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</si>
  <si>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</si>
  <si>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</si>
  <si>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</si>
  <si>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</si>
  <si>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</si>
  <si>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</si>
  <si>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</si>
  <si>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</si>
  <si>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</si>
  <si>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</si>
  <si>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</si>
  <si>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</si>
  <si>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</si>
  <si>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</si>
  <si>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</si>
  <si>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</si>
  <si>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</si>
  <si>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</si>
  <si>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</si>
  <si>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</si>
  <si>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</si>
  <si>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</si>
  <si>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</si>
  <si>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</si>
  <si>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</si>
  <si>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</si>
  <si>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</si>
  <si>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</si>
  <si>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</si>
  <si>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</si>
  <si>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</si>
  <si>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</si>
  <si>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</si>
  <si>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</si>
  <si>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</si>
  <si>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</si>
  <si>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</si>
  <si>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</si>
  <si>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</si>
  <si>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</si>
  <si>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</si>
  <si>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</si>
  <si>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</si>
  <si>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</si>
  <si>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</si>
  <si>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</si>
  <si>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</si>
  <si>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</si>
  <si>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</si>
  <si>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</si>
  <si>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</si>
  <si>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</si>
  <si>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</si>
  <si>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</si>
  <si>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</si>
  <si>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</si>
  <si>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</si>
  <si>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</si>
  <si>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</si>
  <si>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</si>
  <si>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</si>
  <si>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</si>
  <si>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</si>
  <si>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</si>
  <si>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</si>
  <si>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</si>
  <si>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</si>
  <si>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</si>
  <si>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</si>
  <si>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</si>
  <si>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</si>
  <si>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</si>
  <si>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</si>
  <si>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</si>
  <si>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</si>
  <si>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</si>
  <si>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</si>
  <si>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</si>
  <si>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</si>
  <si>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</si>
  <si>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</si>
  <si>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</si>
  <si>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</si>
  <si>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</si>
  <si>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</si>
  <si>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</si>
  <si>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</si>
  <si>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</si>
  <si>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</si>
  <si>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</si>
  <si>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</si>
  <si>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</si>
  <si>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</si>
  <si>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</si>
  <si>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</si>
  <si>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</si>
  <si>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</si>
  <si>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</si>
  <si>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</si>
  <si>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</si>
  <si>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</si>
  <si>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</si>
  <si>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</si>
  <si>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</si>
  <si>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</si>
  <si>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</si>
  <si>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</si>
  <si>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</si>
  <si>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</si>
  <si>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</si>
  <si>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</si>
  <si>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</si>
  <si>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</si>
  <si>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</si>
  <si>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</si>
  <si>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</si>
  <si>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</si>
  <si>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</si>
  <si>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</si>
  <si>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</si>
  <si>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</si>
  <si>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</si>
  <si>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</si>
  <si>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</si>
  <si>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</si>
  <si>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</si>
  <si>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</si>
  <si>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</si>
  <si>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</si>
  <si>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</si>
  <si>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</si>
  <si>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</si>
  <si>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</si>
  <si>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</si>
  <si>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</si>
  <si>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</si>
  <si>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</si>
  <si>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</si>
  <si>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</si>
  <si>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</si>
  <si>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</si>
  <si>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</si>
  <si>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</si>
  <si>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</si>
  <si>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</si>
  <si>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</si>
  <si>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</si>
  <si>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</si>
  <si>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</si>
  <si>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</si>
  <si>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</si>
  <si>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</si>
  <si>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</si>
  <si>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</si>
  <si>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</si>
  <si>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</si>
  <si>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</si>
  <si>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</si>
  <si>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</si>
  <si>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</si>
  <si>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</si>
  <si>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</si>
  <si>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</si>
  <si>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</si>
  <si>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</si>
  <si>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</si>
  <si>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</si>
  <si>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</si>
  <si>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</si>
  <si>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</si>
  <si>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</si>
  <si>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</si>
  <si>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</si>
  <si>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</si>
  <si>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</si>
  <si>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</si>
  <si>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</si>
  <si>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</si>
  <si>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</si>
  <si>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</si>
  <si>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</si>
  <si>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</si>
  <si>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</si>
  <si>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</si>
  <si>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</si>
  <si>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</si>
  <si>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</si>
  <si>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</si>
  <si>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</si>
  <si>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</si>
  <si>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</si>
  <si>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</si>
  <si>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</si>
  <si>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</si>
  <si>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</si>
  <si>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</si>
  <si>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</si>
  <si>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</si>
  <si>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</si>
  <si>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</si>
  <si>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</si>
  <si>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</si>
  <si>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</si>
  <si>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</si>
  <si>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</si>
  <si>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</si>
  <si>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</si>
  <si>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</si>
  <si>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</si>
  <si>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</si>
  <si>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</si>
  <si>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</si>
  <si>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</si>
  <si>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</si>
  <si>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</si>
  <si>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</si>
  <si>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</si>
  <si>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</si>
  <si>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</si>
  <si>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</si>
  <si>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</si>
  <si>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</si>
  <si>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</si>
  <si>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</si>
  <si>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</si>
  <si>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</si>
  <si>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</si>
  <si>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</si>
  <si>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</si>
  <si>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</si>
  <si>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</si>
  <si>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</si>
  <si>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</si>
  <si>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</si>
  <si>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</si>
  <si>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</si>
  <si>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</si>
  <si>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</si>
  <si>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</si>
  <si>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</si>
  <si>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</si>
  <si>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</si>
  <si>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</si>
  <si>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</si>
  <si>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</si>
  <si>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</si>
  <si>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</si>
  <si>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</si>
  <si>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</si>
  <si>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</si>
  <si>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</si>
  <si>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</si>
  <si>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</si>
  <si>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</si>
  <si>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</si>
  <si>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</si>
  <si>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</si>
  <si>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</si>
  <si>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</si>
  <si>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</si>
  <si>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</si>
  <si>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</si>
  <si>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</si>
  <si>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</si>
  <si>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</si>
  <si>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</si>
  <si>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</si>
  <si>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</si>
  <si>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</si>
  <si>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</si>
  <si>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</si>
  <si>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</si>
  <si>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</si>
  <si>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</si>
  <si>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</si>
  <si>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</si>
  <si>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</si>
  <si>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</si>
  <si>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</si>
  <si>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</si>
  <si>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</si>
  <si>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</si>
  <si>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</si>
  <si>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</si>
  <si>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</si>
  <si>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</si>
  <si>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</si>
  <si>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</si>
  <si>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</si>
  <si>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</si>
  <si>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</si>
  <si>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</si>
  <si>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</si>
  <si>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</si>
  <si>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</si>
  <si>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</si>
  <si>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</si>
  <si>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</si>
  <si>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</si>
  <si>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</si>
  <si>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</si>
  <si>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</si>
  <si>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</si>
  <si>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</si>
  <si>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</si>
  <si>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</si>
  <si>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</si>
  <si>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</si>
  <si>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</si>
  <si>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</si>
  <si>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</si>
  <si>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</si>
  <si>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</si>
  <si>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</si>
  <si>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</si>
  <si>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</si>
  <si>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</si>
  <si>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</si>
  <si>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</si>
  <si>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</si>
  <si>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</si>
  <si>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</si>
  <si>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</si>
  <si>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</si>
  <si>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</si>
  <si>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</si>
  <si>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</si>
  <si>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</si>
  <si>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</si>
  <si>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</si>
  <si>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</si>
  <si>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</si>
  <si>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</si>
  <si>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</si>
  <si>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</si>
  <si>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</si>
  <si>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</si>
  <si>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</si>
  <si>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</si>
  <si>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</si>
  <si>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</si>
  <si>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</si>
  <si>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</si>
  <si>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</si>
  <si>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</si>
  <si>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</si>
  <si>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</si>
  <si>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</si>
  <si>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</si>
  <si>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</si>
  <si>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</si>
  <si>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</si>
  <si>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</si>
  <si>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</si>
  <si>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</si>
  <si>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</si>
  <si>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</si>
  <si>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</si>
  <si>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</si>
  <si>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</si>
  <si>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</si>
  <si>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</si>
  <si>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</si>
  <si>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</si>
  <si>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</si>
  <si>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</si>
  <si>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</si>
  <si>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</si>
  <si>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</si>
  <si>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</si>
  <si>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</si>
  <si>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</si>
  <si>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</si>
  <si>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</si>
  <si>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</si>
  <si>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</si>
  <si>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</si>
  <si>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</si>
  <si>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</si>
  <si>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</si>
  <si>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</si>
  <si>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</si>
  <si>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</si>
  <si>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</si>
  <si>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</si>
  <si>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</si>
  <si>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</si>
  <si>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</si>
  <si>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</si>
  <si>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</si>
  <si>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</si>
  <si>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</si>
  <si>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</si>
  <si>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</si>
  <si>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</si>
  <si>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</si>
  <si>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</si>
  <si>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</si>
  <si>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</si>
  <si>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</si>
  <si>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</si>
  <si>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</si>
  <si>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</si>
  <si>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</si>
  <si>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</si>
  <si>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</si>
  <si>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</si>
  <si>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</si>
  <si>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</si>
  <si>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</si>
  <si>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</si>
  <si>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</si>
  <si>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</si>
  <si>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</si>
  <si>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</si>
  <si>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</si>
  <si>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</si>
  <si>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</si>
  <si>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</si>
  <si>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</si>
  <si>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</si>
  <si>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</si>
  <si>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</si>
  <si>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</si>
  <si>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</si>
  <si>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</si>
  <si>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</si>
  <si>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</si>
  <si>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</si>
  <si>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</si>
  <si>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</si>
  <si>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</si>
  <si>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</si>
  <si>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</si>
  <si>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</si>
  <si>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</si>
  <si>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</si>
  <si>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</si>
  <si>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</si>
  <si>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</si>
  <si>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</si>
  <si>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</si>
  <si>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</si>
  <si>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</si>
  <si>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</si>
  <si>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</si>
  <si>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</si>
  <si>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</si>
  <si>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</si>
  <si>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</si>
  <si>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</si>
  <si>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</si>
  <si>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</si>
  <si>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</si>
  <si>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</si>
  <si>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</si>
  <si>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</si>
  <si>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</si>
  <si>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</si>
  <si>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</si>
  <si>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</si>
  <si>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</si>
  <si>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</si>
  <si>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</si>
  <si>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</si>
  <si>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</si>
  <si>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</si>
  <si>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</si>
  <si>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</si>
  <si>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</si>
  <si>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</si>
  <si>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</si>
  <si>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</si>
  <si>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</si>
  <si>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</si>
  <si>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</si>
  <si>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</si>
  <si>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</si>
  <si>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</si>
  <si>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</si>
  <si>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</si>
  <si>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</si>
  <si>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</si>
  <si>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</si>
  <si>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</si>
  <si>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</si>
  <si>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</si>
  <si>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</si>
  <si>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</si>
  <si>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</si>
  <si>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</si>
  <si>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</si>
  <si>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</si>
  <si>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</si>
  <si>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</si>
  <si>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</si>
  <si>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</si>
  <si>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</si>
  <si>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</si>
  <si>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</si>
  <si>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</si>
  <si>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</si>
  <si>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</si>
  <si>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</si>
  <si>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</si>
  <si>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</si>
  <si>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</si>
  <si>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</si>
  <si>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</si>
  <si>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</si>
  <si>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</si>
  <si>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</si>
  <si>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</si>
  <si>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</si>
  <si>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</si>
  <si>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</si>
  <si>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</si>
  <si>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</si>
  <si>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</si>
  <si>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</si>
  <si>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</si>
  <si>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</si>
  <si>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</si>
  <si>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</si>
  <si>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</si>
  <si>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</si>
  <si>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</si>
  <si>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</si>
  <si>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</si>
  <si>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</si>
  <si>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</si>
  <si>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</si>
  <si>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</si>
  <si>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</si>
  <si>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</si>
  <si>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</si>
  <si>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</si>
  <si>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</si>
  <si>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</si>
  <si>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</si>
  <si>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</si>
  <si>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</si>
  <si>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</si>
  <si>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</si>
  <si>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</si>
  <si>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</si>
  <si>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</si>
  <si>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</si>
  <si>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</si>
  <si>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</si>
  <si>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</si>
  <si>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</si>
  <si>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</si>
  <si>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</si>
  <si>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</si>
  <si>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</si>
  <si>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</si>
  <si>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</si>
  <si>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</si>
  <si>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</si>
  <si>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</si>
  <si>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</si>
  <si>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</si>
  <si>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</si>
  <si>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</si>
  <si>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</si>
  <si>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</si>
  <si>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</si>
  <si>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</si>
  <si>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</si>
  <si>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</si>
  <si>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</si>
  <si>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</si>
  <si>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</si>
  <si>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</si>
  <si>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</si>
  <si>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</si>
  <si>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</si>
  <si>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</si>
  <si>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</si>
  <si>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</si>
  <si>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</si>
  <si>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</si>
  <si>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</si>
  <si>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</si>
  <si>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</si>
  <si>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</si>
  <si>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</si>
  <si>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</si>
  <si>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</si>
  <si>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</si>
  <si>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</si>
  <si>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</si>
  <si>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</si>
  <si>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</si>
  <si>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</si>
  <si>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</si>
  <si>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</si>
  <si>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</si>
  <si>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</si>
  <si>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</si>
  <si>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</si>
  <si>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</si>
  <si>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</si>
  <si>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</si>
  <si>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</si>
  <si>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</si>
  <si>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</si>
  <si>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</si>
  <si>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</si>
  <si>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</si>
  <si>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</si>
  <si>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</si>
  <si>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</si>
  <si>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</si>
  <si>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</si>
  <si>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</si>
  <si>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</si>
  <si>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</si>
  <si>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</si>
  <si>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</si>
  <si>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</si>
  <si>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</si>
  <si>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</si>
  <si>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</si>
  <si>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</si>
  <si>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</si>
  <si>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</si>
  <si>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</si>
  <si>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</si>
  <si>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</si>
  <si>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</si>
  <si>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</si>
  <si>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</si>
  <si>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</si>
  <si>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</si>
  <si>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</si>
  <si>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</si>
  <si>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</si>
  <si>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</si>
  <si>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</si>
  <si>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</si>
  <si>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</si>
  <si>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</si>
  <si>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</si>
  <si>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</si>
  <si>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</si>
  <si>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</si>
  <si>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</si>
  <si>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</si>
  <si>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</si>
  <si>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</si>
  <si>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</si>
  <si>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</si>
  <si>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</si>
  <si>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</si>
  <si>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</si>
  <si>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</si>
  <si>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</si>
  <si>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</si>
  <si>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</si>
  <si>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</si>
  <si>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</si>
  <si>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</si>
  <si>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</si>
  <si>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</si>
  <si>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</si>
  <si>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</si>
  <si>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</si>
  <si>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</si>
  <si>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</si>
  <si>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</si>
  <si>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</si>
  <si>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</si>
  <si>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</si>
  <si>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</si>
  <si>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</si>
  <si>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</si>
  <si>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</si>
  <si>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</si>
  <si>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</si>
  <si>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</si>
  <si>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</si>
  <si>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</si>
  <si>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</si>
  <si>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</si>
  <si>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</si>
  <si>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</si>
  <si>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</si>
  <si>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</si>
  <si>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</si>
  <si>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</si>
  <si>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</si>
  <si>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</si>
  <si>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</si>
  <si>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</si>
  <si>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</si>
  <si>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</si>
  <si>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</si>
  <si>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</si>
  <si>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</si>
  <si>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</si>
  <si>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</si>
  <si>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</si>
  <si>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</si>
  <si>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</si>
  <si>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</si>
  <si>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</si>
  <si>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</si>
  <si>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</si>
  <si>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</si>
  <si>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</si>
  <si>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</si>
  <si>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</si>
  <si>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</si>
  <si>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</si>
  <si>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</si>
  <si>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</si>
  <si>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</si>
  <si>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</si>
  <si>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</si>
  <si>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</si>
  <si>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</si>
  <si>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</si>
  <si>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</si>
  <si>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</si>
  <si>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</si>
  <si>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</si>
  <si>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</si>
  <si>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</si>
  <si>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</si>
  <si>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</si>
  <si>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</si>
  <si>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</si>
  <si>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</si>
  <si>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</si>
  <si>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</si>
  <si>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</si>
  <si>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</si>
  <si>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</si>
  <si>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</si>
  <si>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</si>
  <si>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</si>
  <si>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</si>
  <si>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</si>
  <si>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</si>
  <si>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</si>
  <si>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</si>
  <si>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</si>
  <si>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</si>
  <si>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</si>
  <si>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</si>
  <si>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</si>
  <si>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</si>
  <si>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</si>
  <si>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</si>
  <si>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</si>
  <si>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</si>
  <si>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</si>
  <si>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</si>
  <si>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</si>
  <si>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</si>
  <si>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</si>
  <si>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</si>
  <si>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</si>
  <si>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</si>
  <si>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</si>
  <si>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</si>
  <si>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</si>
  <si>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</si>
  <si>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</si>
  <si>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</si>
  <si>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</si>
  <si>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</si>
  <si>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</si>
  <si>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</si>
  <si>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</si>
  <si>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</si>
  <si>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</si>
  <si>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</si>
  <si>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</si>
  <si>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</si>
  <si>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</si>
  <si>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</si>
  <si>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</si>
  <si>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</si>
  <si>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</si>
  <si>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</si>
  <si>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</si>
  <si>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</si>
  <si>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</si>
  <si>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</si>
  <si>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</si>
  <si>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</si>
  <si>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</si>
  <si>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</si>
  <si>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</si>
  <si>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</si>
  <si>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</si>
  <si>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</si>
  <si>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</si>
  <si>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</si>
  <si>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</si>
  <si>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</si>
  <si>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</si>
  <si>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</si>
  <si>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</si>
  <si>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</si>
  <si>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</si>
  <si>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</si>
  <si>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</si>
  <si>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</si>
  <si>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</si>
  <si>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</si>
  <si>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</si>
  <si>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</si>
  <si>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</si>
  <si>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</si>
  <si>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</si>
  <si>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</si>
  <si>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</si>
  <si>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</si>
  <si>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</si>
  <si>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</si>
  <si>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</si>
  <si>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</si>
  <si>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</si>
  <si>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</si>
  <si>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</si>
  <si>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</si>
  <si>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</si>
  <si>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</si>
  <si>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</si>
  <si>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</si>
  <si>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</si>
  <si>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</si>
  <si>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</si>
  <si>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</si>
  <si>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</si>
  <si>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</si>
  <si>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</si>
  <si>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</si>
  <si>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</si>
  <si>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</si>
  <si>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</si>
  <si>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</si>
  <si>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</si>
  <si>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</si>
  <si>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</si>
  <si>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</si>
  <si>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</si>
  <si>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</si>
  <si>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</si>
  <si>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</si>
  <si>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</si>
  <si>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</si>
  <si>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</si>
  <si>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</si>
  <si>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</si>
  <si>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</si>
  <si>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</si>
  <si>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</si>
  <si>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</si>
  <si>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</si>
  <si>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</si>
  <si>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</si>
  <si>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</si>
  <si>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</si>
  <si>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</si>
  <si>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</si>
  <si>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</si>
  <si>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</si>
  <si>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</si>
  <si>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</si>
  <si>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</si>
  <si>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</si>
  <si>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</si>
  <si>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</si>
  <si>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</si>
  <si>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</si>
  <si>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</si>
  <si>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</si>
  <si>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</si>
  <si>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</si>
  <si>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</si>
  <si>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</si>
  <si>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</si>
  <si>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</si>
  <si>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</si>
  <si>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</si>
  <si>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</si>
  <si>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</si>
  <si>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</si>
  <si>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</si>
  <si>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</si>
  <si>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</si>
  <si>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</si>
  <si>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</si>
  <si>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</si>
  <si>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</si>
  <si>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</si>
  <si>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</si>
  <si>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</si>
  <si>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</si>
  <si>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</si>
  <si>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</si>
  <si>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</si>
  <si>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</si>
  <si>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</si>
  <si>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</si>
  <si>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</si>
  <si>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</si>
  <si>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</si>
  <si>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</si>
  <si>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</si>
  <si>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</si>
  <si>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</si>
  <si>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</si>
  <si>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</si>
  <si>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</si>
  <si>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</si>
  <si>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</si>
  <si>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</si>
  <si>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</si>
  <si>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</si>
  <si>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</si>
  <si>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</si>
  <si>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</si>
  <si>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</si>
  <si>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</si>
  <si>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</si>
  <si>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</si>
  <si>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</si>
  <si>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</si>
  <si>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</si>
  <si>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</si>
  <si>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</si>
  <si>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</si>
  <si>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</si>
  <si>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</si>
  <si>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</si>
  <si>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</si>
  <si>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</si>
  <si>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</si>
  <si>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</si>
  <si>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</si>
  <si>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</si>
  <si>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</si>
  <si>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</si>
  <si>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</si>
  <si>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</si>
  <si>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</si>
  <si>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</si>
  <si>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</si>
  <si>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</si>
  <si>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</si>
  <si>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</si>
  <si>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</si>
  <si>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</si>
  <si>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</si>
  <si>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</si>
  <si>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</si>
  <si>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</si>
  <si>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</si>
  <si>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</si>
  <si>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</si>
  <si>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</si>
  <si>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</si>
  <si>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</si>
  <si>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</si>
  <si>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</si>
  <si>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</si>
  <si>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</si>
  <si>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</si>
  <si>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</si>
  <si>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</si>
  <si>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</si>
  <si>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</si>
  <si>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</si>
  <si>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</si>
  <si>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</si>
  <si>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</si>
  <si>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</si>
  <si>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</si>
  <si>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</si>
  <si>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</si>
  <si>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</si>
  <si>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</si>
  <si>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</si>
  <si>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</si>
  <si>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</si>
  <si>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</si>
  <si>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</si>
  <si>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</si>
  <si>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</si>
  <si>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</si>
  <si>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</si>
  <si>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</si>
  <si>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</si>
  <si>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</si>
  <si>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</si>
  <si>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</si>
  <si>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</si>
  <si>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</si>
  <si>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</si>
  <si>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</si>
  <si>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</si>
  <si>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</si>
  <si>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</si>
  <si>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</si>
  <si>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</si>
  <si>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</si>
  <si>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</si>
  <si>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</si>
  <si>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</si>
  <si>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</si>
  <si>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</si>
  <si>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</si>
  <si>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</si>
  <si>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</si>
  <si>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</si>
  <si>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</si>
  <si>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</si>
  <si>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</si>
  <si>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</si>
  <si>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</si>
  <si>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</si>
  <si>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</si>
  <si>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</si>
  <si>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</si>
  <si>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</si>
  <si>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</si>
  <si>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</si>
  <si>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</si>
  <si>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</si>
  <si>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</si>
  <si>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</si>
  <si>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</si>
  <si>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</si>
  <si>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</si>
  <si>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</si>
  <si>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</si>
  <si>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</si>
  <si>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</si>
  <si>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</si>
  <si>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</si>
  <si>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</si>
  <si>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</si>
  <si>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</si>
  <si>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</si>
  <si>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</si>
  <si>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</si>
  <si>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</si>
  <si>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</si>
  <si>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</si>
  <si>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</si>
  <si>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</si>
  <si>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</si>
  <si>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</si>
  <si>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</si>
  <si>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</si>
  <si>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</si>
  <si>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</si>
  <si>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</si>
  <si>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</si>
  <si>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</si>
  <si>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</si>
  <si>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</si>
  <si>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</si>
  <si>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</si>
  <si>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</si>
  <si>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</si>
  <si>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</si>
  <si>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</si>
  <si>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</si>
  <si>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</si>
  <si>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</si>
  <si>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</si>
  <si>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</si>
  <si>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</si>
  <si>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</si>
  <si>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</si>
  <si>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</si>
  <si>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</si>
  <si>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</si>
  <si>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</si>
  <si>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</si>
  <si>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</si>
  <si>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</si>
  <si>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</si>
  <si>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</si>
  <si>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</si>
  <si>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</si>
  <si>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</si>
  <si>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</si>
  <si>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</si>
  <si>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</si>
  <si>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</si>
  <si>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</si>
  <si>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</si>
  <si>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</si>
  <si>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</si>
  <si>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</si>
  <si>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</si>
  <si>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</si>
  <si>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</si>
  <si>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</si>
  <si>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</si>
  <si>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</si>
  <si>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</si>
  <si>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</si>
  <si>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</si>
  <si>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</si>
  <si>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</si>
  <si>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</si>
  <si>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</si>
  <si>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</si>
  <si>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</si>
  <si>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</si>
  <si>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</si>
  <si>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</si>
  <si>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</si>
  <si>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</si>
  <si>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</si>
  <si>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</si>
  <si>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</si>
  <si>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</si>
  <si>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</si>
  <si>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</si>
  <si>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</si>
  <si>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</si>
  <si>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</si>
  <si>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</si>
  <si>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</si>
  <si>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</si>
  <si>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</si>
  <si>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</si>
  <si>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</si>
  <si>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</si>
  <si>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</si>
  <si>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</si>
  <si>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</si>
  <si>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</si>
  <si>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</si>
  <si>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</si>
  <si>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</si>
  <si>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</si>
  <si>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</si>
  <si>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</si>
  <si>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</si>
  <si>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</si>
  <si>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</si>
  <si>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</si>
  <si>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</si>
  <si>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</si>
  <si>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</si>
  <si>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</si>
  <si>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</si>
  <si>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</si>
  <si>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</si>
  <si>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</si>
  <si>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</si>
  <si>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</si>
  <si>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</si>
  <si>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</si>
  <si>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</si>
  <si>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</si>
  <si>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</si>
  <si>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</si>
  <si>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</si>
  <si>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</si>
  <si>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</si>
  <si>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</si>
  <si>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</si>
  <si>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</si>
  <si>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</si>
  <si>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</si>
  <si>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</si>
  <si>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</si>
  <si>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</si>
  <si>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</si>
  <si>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</si>
  <si>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</si>
  <si>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</si>
  <si>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</si>
  <si>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</si>
  <si>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</si>
  <si>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</si>
  <si>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</si>
  <si>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</si>
  <si>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</si>
  <si>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</si>
  <si>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</si>
  <si>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</si>
  <si>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</si>
  <si>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</si>
  <si>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</si>
  <si>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</si>
  <si>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</si>
  <si>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</si>
  <si>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</si>
  <si>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</si>
  <si>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</si>
  <si>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</si>
  <si>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</si>
  <si>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</si>
  <si>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</si>
  <si>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</si>
  <si>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</si>
  <si>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</si>
  <si>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</si>
  <si>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</si>
  <si>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</si>
  <si>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</si>
  <si>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</si>
  <si>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</si>
  <si>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</si>
  <si>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</si>
  <si>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</si>
  <si>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</si>
  <si>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</si>
  <si>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</si>
  <si>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</si>
  <si>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</si>
  <si>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</si>
  <si>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</si>
  <si>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</si>
  <si>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</si>
  <si>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</si>
  <si>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</si>
  <si>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</si>
  <si>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</si>
  <si>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</si>
  <si>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</si>
  <si>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</si>
  <si>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</si>
  <si>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</si>
  <si>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</si>
  <si>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</si>
  <si>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</si>
  <si>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</si>
  <si>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</si>
  <si>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</si>
  <si>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</si>
  <si>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</si>
  <si>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</si>
  <si>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</si>
  <si>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</si>
  <si>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</si>
  <si>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</si>
  <si>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</si>
  <si>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</si>
  <si>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</si>
  <si>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</si>
  <si>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</si>
  <si>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</si>
  <si>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</si>
  <si>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</si>
  <si>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</si>
  <si>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</si>
  <si>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</si>
  <si>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</si>
  <si>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</si>
  <si>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</si>
  <si>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</si>
  <si>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</si>
  <si>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</si>
  <si>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</si>
  <si>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</si>
  <si>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</si>
  <si>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</si>
  <si>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</si>
  <si>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</si>
  <si>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</si>
  <si>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</si>
  <si>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</si>
  <si>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</si>
  <si>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</si>
  <si>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</si>
  <si>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</si>
  <si>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</si>
  <si>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</si>
  <si>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</si>
  <si>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</si>
  <si>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</si>
  <si>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</si>
  <si>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</si>
  <si>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</si>
  <si>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</si>
  <si>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</si>
  <si>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</si>
  <si>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</si>
  <si>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</si>
  <si>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</si>
  <si>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</si>
  <si>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</si>
  <si>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</si>
  <si>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</si>
  <si>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</si>
  <si>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</si>
  <si>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</si>
  <si>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</si>
  <si>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</si>
  <si>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</si>
  <si>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</si>
  <si>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</si>
  <si>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</si>
  <si>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</si>
  <si>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</si>
  <si>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</si>
  <si>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</si>
  <si>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</si>
  <si>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</si>
  <si>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</si>
  <si>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</si>
  <si>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</si>
  <si>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</si>
  <si>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</si>
  <si>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</si>
  <si>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</si>
  <si>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</si>
  <si>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</si>
  <si>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</si>
  <si>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</si>
  <si>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</si>
  <si>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</si>
  <si>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</si>
  <si>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</si>
  <si>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</si>
  <si>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</si>
  <si>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</si>
  <si>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</si>
  <si>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</si>
  <si>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</si>
  <si>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</si>
  <si>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</si>
  <si>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</si>
  <si>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</si>
  <si>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</si>
  <si>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</si>
  <si>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</si>
  <si>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</si>
  <si>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</si>
  <si>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</si>
  <si>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</si>
  <si>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</si>
  <si>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</si>
  <si>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</si>
  <si>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</si>
  <si>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</si>
  <si>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</si>
  <si>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</si>
  <si>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</si>
  <si>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</si>
  <si>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</si>
  <si>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</si>
  <si>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</si>
  <si>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</si>
  <si>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</si>
  <si>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</si>
  <si>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</si>
  <si>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</si>
  <si>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</si>
  <si>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</si>
  <si>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</si>
  <si>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</si>
  <si>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</si>
  <si>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</si>
  <si>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</si>
  <si>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</si>
  <si>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</si>
  <si>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</si>
  <si>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</si>
  <si>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</si>
  <si>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</si>
  <si>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</si>
  <si>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</si>
  <si>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</si>
  <si>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</si>
  <si>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</si>
  <si>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</si>
  <si>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</si>
  <si>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</si>
  <si>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</si>
  <si>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</si>
  <si>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</si>
  <si>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</si>
  <si>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</si>
  <si>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</si>
  <si>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</si>
  <si>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</si>
  <si>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</si>
  <si>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</si>
  <si>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</si>
  <si>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</si>
  <si>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</si>
  <si>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</si>
  <si>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</si>
  <si>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</si>
  <si>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</si>
  <si>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</si>
  <si>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</si>
  <si>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</si>
  <si>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</si>
  <si>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</si>
  <si>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</si>
  <si>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</si>
  <si>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</si>
  <si>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</si>
  <si>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</si>
  <si>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</si>
  <si>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</si>
  <si>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</si>
  <si>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</si>
  <si>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</si>
  <si>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</si>
  <si>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</si>
  <si>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</si>
  <si>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</si>
  <si>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</si>
  <si>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</si>
  <si>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</si>
  <si>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</si>
  <si>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</si>
  <si>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</si>
  <si>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</si>
  <si>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</si>
  <si>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</si>
  <si>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</si>
  <si>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</si>
  <si>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</si>
  <si>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</si>
  <si>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</si>
  <si>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</si>
  <si>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</si>
  <si>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</si>
  <si>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</si>
  <si>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</si>
  <si>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</si>
  <si>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</si>
  <si>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</si>
  <si>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</si>
  <si>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</si>
  <si>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</si>
  <si>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</si>
  <si>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</si>
  <si>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</si>
  <si>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</si>
  <si>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</si>
  <si>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</si>
  <si>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</si>
  <si>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</si>
  <si>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</si>
  <si>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</si>
  <si>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</si>
  <si>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</si>
  <si>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</si>
  <si>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</si>
  <si>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</si>
  <si>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</si>
  <si>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</si>
  <si>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</si>
  <si>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</si>
  <si>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</si>
  <si>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</si>
  <si>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</si>
  <si>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</si>
  <si>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</si>
  <si>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</si>
  <si>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</si>
  <si>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</si>
  <si>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</si>
  <si>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</si>
  <si>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</si>
  <si>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</si>
  <si>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</si>
  <si>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</si>
  <si>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</si>
  <si>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</si>
  <si>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</si>
  <si>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</si>
  <si>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</si>
  <si>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</si>
  <si>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</si>
  <si>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</si>
  <si>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</si>
  <si>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</si>
  <si>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</si>
  <si>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</si>
  <si>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</si>
  <si>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</si>
  <si>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</si>
  <si>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</si>
  <si>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</si>
  <si>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</si>
  <si>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</si>
  <si>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</si>
  <si>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</si>
  <si>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</si>
  <si>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</si>
  <si>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</si>
  <si>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</si>
  <si>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</si>
  <si>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</si>
  <si>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</si>
  <si>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</si>
  <si>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</si>
  <si>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</si>
  <si>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</si>
  <si>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</si>
  <si>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</si>
  <si>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</si>
  <si>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</si>
  <si>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</si>
  <si>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</si>
  <si>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</si>
  <si>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</si>
  <si>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</si>
  <si>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</si>
  <si>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</si>
  <si>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</si>
  <si>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</si>
  <si>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</si>
  <si>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</si>
  <si>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</si>
  <si>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</si>
  <si>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</si>
  <si>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</si>
  <si>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</si>
  <si>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</si>
  <si>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</si>
  <si>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</si>
  <si>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</si>
  <si>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</si>
  <si>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</si>
  <si>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</si>
  <si>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</si>
  <si>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</si>
  <si>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</si>
  <si>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</si>
  <si>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</si>
  <si>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</si>
  <si>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</si>
  <si>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</si>
  <si>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</si>
  <si>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</si>
  <si>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</si>
  <si>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</si>
  <si>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</si>
  <si>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</si>
  <si>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</si>
  <si>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</si>
  <si>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</si>
  <si>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</si>
  <si>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</si>
  <si>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</si>
  <si>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</si>
  <si>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</si>
  <si>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</si>
  <si>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</si>
  <si>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</si>
  <si>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</si>
  <si>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</si>
  <si>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</si>
  <si>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</si>
  <si>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</si>
  <si>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</si>
  <si>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</si>
  <si>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</si>
  <si>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</si>
  <si>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</si>
  <si>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</si>
  <si>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</si>
  <si>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</si>
  <si>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</si>
  <si>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</si>
  <si>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</si>
  <si>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</si>
  <si>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</si>
  <si>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</si>
  <si>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</si>
  <si>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</si>
  <si>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</si>
  <si>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</si>
  <si>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</si>
  <si>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</si>
  <si>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</si>
  <si>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</si>
  <si>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</si>
  <si>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</si>
  <si>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</si>
  <si>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</si>
  <si>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</si>
  <si>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</si>
  <si>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</si>
  <si>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</si>
  <si>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</si>
  <si>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</si>
  <si>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</si>
  <si>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</si>
  <si>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</si>
  <si>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</si>
  <si>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</si>
  <si>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</si>
  <si>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</si>
  <si>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</si>
  <si>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</si>
  <si>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</si>
  <si>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</si>
  <si>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</si>
  <si>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</si>
  <si>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</si>
  <si>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</si>
  <si>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</si>
  <si>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</si>
  <si>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</si>
  <si>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</si>
  <si>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</si>
  <si>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</si>
  <si>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</si>
  <si>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</si>
  <si>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</si>
  <si>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</si>
  <si>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</si>
  <si>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</si>
  <si>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</si>
  <si>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</si>
  <si>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</si>
  <si>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</si>
  <si>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</si>
  <si>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</si>
  <si>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</si>
  <si>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</si>
  <si>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</si>
  <si>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</si>
  <si>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</si>
  <si>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</si>
  <si>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</si>
  <si>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</si>
  <si>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</si>
  <si>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</si>
  <si>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</si>
  <si>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</si>
  <si>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</si>
  <si>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</si>
  <si>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</si>
  <si>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</si>
  <si>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</si>
  <si>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</si>
  <si>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</si>
  <si>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</si>
  <si>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</si>
  <si>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</si>
  <si>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</si>
  <si>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</si>
  <si>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</si>
  <si>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</si>
  <si>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</si>
  <si>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</si>
  <si>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</si>
  <si>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</si>
  <si>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</si>
  <si>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</si>
  <si>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</si>
  <si>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</si>
  <si>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</si>
  <si>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</si>
  <si>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</si>
  <si>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</si>
  <si>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</si>
  <si>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</si>
  <si>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</si>
  <si>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</si>
  <si>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</si>
  <si>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</si>
  <si>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</si>
  <si>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</si>
  <si>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</si>
  <si>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</si>
  <si>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</si>
  <si>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</si>
  <si>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</si>
  <si>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</si>
  <si>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</si>
  <si>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</si>
  <si>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</si>
  <si>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</si>
  <si>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</si>
  <si>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</si>
  <si>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</si>
  <si>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</si>
  <si>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</si>
  <si>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</si>
  <si>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</si>
  <si>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</si>
  <si>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</si>
  <si>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</si>
  <si>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</si>
  <si>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</si>
  <si>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</si>
  <si>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</si>
  <si>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</si>
  <si>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</si>
  <si>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</si>
  <si>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</si>
  <si>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</si>
  <si>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</si>
  <si>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</si>
  <si>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</si>
  <si>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</si>
  <si>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</si>
  <si>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</si>
  <si>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</si>
  <si>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</si>
  <si>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</si>
  <si>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</si>
  <si>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</si>
  <si>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</si>
  <si>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</si>
  <si>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</si>
  <si>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</si>
  <si>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</si>
  <si>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</si>
  <si>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</si>
  <si>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</si>
  <si>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</si>
  <si>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</si>
  <si>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</si>
  <si>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</si>
  <si>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</si>
  <si>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</si>
  <si>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</si>
  <si>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</si>
  <si>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</si>
  <si>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</si>
  <si>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</si>
  <si>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</si>
  <si>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</si>
  <si>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</si>
  <si>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</si>
  <si>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</si>
  <si>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</si>
  <si>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</si>
  <si>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</si>
  <si>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</si>
  <si>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</si>
  <si>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</si>
  <si>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</si>
  <si>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</si>
  <si>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</si>
  <si>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</si>
  <si>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</si>
  <si>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</si>
  <si>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</si>
  <si>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</si>
  <si>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</si>
  <si>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</si>
  <si>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</si>
  <si>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</si>
  <si>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</si>
  <si>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</si>
  <si>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</si>
  <si>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</si>
  <si>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</si>
  <si>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</si>
  <si>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</si>
  <si>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</si>
  <si>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</si>
  <si>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</si>
  <si>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</si>
  <si>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</si>
  <si>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</si>
  <si>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</si>
  <si>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</si>
  <si>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</si>
  <si>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</si>
  <si>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</si>
  <si>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</si>
  <si>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</si>
  <si>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</si>
  <si>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</si>
  <si>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</si>
  <si>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</si>
  <si>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</si>
  <si>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</si>
  <si>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</si>
  <si>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</si>
  <si>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</si>
  <si>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</si>
  <si>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</si>
  <si>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</si>
  <si>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</si>
  <si>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</si>
  <si>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</si>
  <si>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</si>
  <si>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</si>
  <si>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</si>
  <si>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</si>
  <si>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</si>
  <si>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</si>
  <si>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</si>
  <si>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</si>
  <si>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</si>
  <si>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</si>
  <si>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</si>
  <si>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</si>
  <si>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</si>
  <si>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</si>
  <si>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</si>
  <si>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</si>
  <si>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</si>
  <si>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</si>
  <si>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</si>
  <si>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</si>
  <si>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</si>
  <si>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</si>
  <si>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</si>
  <si>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</si>
  <si>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</si>
  <si>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</si>
  <si>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</si>
  <si>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</si>
  <si>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</si>
  <si>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</si>
  <si>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</si>
  <si>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</si>
  <si>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</si>
  <si>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</si>
  <si>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</si>
  <si>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</si>
  <si>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</si>
  <si>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</si>
  <si>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</si>
  <si>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</si>
  <si>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</si>
  <si>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</si>
  <si>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</si>
  <si>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</si>
  <si>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</si>
  <si>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</si>
  <si>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</si>
  <si>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</si>
  <si>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</si>
  <si>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</si>
  <si>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</si>
  <si>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</si>
  <si>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</si>
  <si>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</si>
  <si>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</si>
  <si>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</si>
  <si>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</si>
  <si>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</si>
  <si>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</si>
  <si>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</si>
  <si>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</si>
  <si>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</si>
  <si>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</si>
  <si>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</si>
  <si>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</si>
  <si>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</si>
  <si>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</si>
  <si>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</si>
  <si>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</si>
  <si>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</si>
  <si>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</si>
  <si>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</si>
  <si>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</si>
  <si>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</si>
  <si>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</si>
  <si>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</si>
  <si>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</si>
  <si>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</si>
  <si>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</si>
  <si>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</si>
  <si>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</si>
  <si>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</si>
  <si>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</si>
  <si>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</si>
  <si>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</si>
  <si>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</si>
  <si>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</si>
  <si>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</si>
  <si>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</si>
  <si>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</si>
  <si>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</si>
  <si>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</si>
  <si>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</si>
  <si>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</si>
  <si>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</si>
  <si>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</si>
  <si>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</si>
  <si>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</si>
  <si>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</si>
  <si>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</si>
  <si>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</si>
  <si>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</si>
  <si>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</si>
  <si>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</si>
  <si>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</si>
  <si>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</si>
  <si>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</si>
  <si>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</si>
  <si>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</si>
  <si>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</si>
  <si>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</si>
  <si>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</si>
  <si>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</si>
  <si>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</si>
  <si>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</si>
  <si>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</si>
  <si>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</si>
  <si>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</si>
  <si>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</si>
  <si>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</si>
  <si>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</si>
  <si>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</si>
  <si>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</si>
  <si>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</si>
  <si>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</si>
  <si>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</si>
  <si>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</si>
  <si>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</si>
  <si>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</si>
  <si>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</si>
  <si>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</si>
  <si>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</si>
  <si>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</si>
  <si>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</si>
  <si>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</si>
  <si>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</si>
  <si>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</si>
  <si>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</si>
  <si>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</si>
  <si>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</si>
  <si>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</si>
  <si>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</si>
  <si>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</si>
  <si>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</si>
  <si>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</si>
  <si>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</si>
  <si>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</si>
  <si>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</si>
  <si>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</si>
  <si>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</si>
  <si>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</si>
  <si>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</si>
  <si>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</si>
  <si>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</si>
  <si>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</si>
  <si>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</si>
  <si>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</si>
  <si>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</si>
  <si>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</si>
  <si>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</si>
  <si>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</si>
  <si>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</si>
  <si>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</si>
  <si>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</si>
  <si>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</si>
  <si>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</si>
  <si>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</si>
  <si>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</si>
  <si>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</si>
  <si>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</si>
  <si>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</si>
  <si>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</si>
  <si>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</si>
  <si>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</si>
  <si>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</si>
  <si>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</si>
  <si>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</si>
  <si>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</si>
  <si>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</si>
  <si>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</si>
  <si>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</si>
  <si>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</si>
  <si>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</si>
  <si>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</si>
  <si>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</si>
  <si>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</si>
  <si>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</si>
  <si>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</si>
  <si>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</si>
  <si>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</si>
  <si>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</si>
  <si>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</si>
  <si>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</si>
  <si>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</si>
  <si>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</si>
  <si>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</si>
  <si>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</si>
  <si>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</si>
  <si>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</si>
  <si>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</si>
  <si>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</si>
  <si>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</si>
  <si>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</si>
  <si>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</si>
  <si>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</si>
  <si>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</si>
  <si>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</si>
  <si>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</si>
  <si>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</si>
  <si>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</si>
  <si>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</si>
  <si>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</si>
  <si>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</si>
  <si>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</si>
  <si>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</si>
  <si>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</si>
  <si>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</si>
  <si>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</si>
  <si>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</si>
  <si>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</si>
  <si>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</si>
  <si>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</si>
  <si>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</si>
  <si>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</si>
  <si>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</si>
  <si>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</si>
  <si>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</si>
  <si>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</si>
  <si>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</si>
  <si>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</si>
  <si>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</si>
  <si>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</si>
  <si>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</si>
  <si>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</si>
  <si>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</si>
  <si>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</si>
  <si>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</si>
  <si>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</si>
  <si>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</si>
  <si>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</si>
  <si>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</si>
  <si>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</si>
  <si>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</si>
  <si>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</si>
  <si>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</si>
  <si>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</si>
  <si>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</si>
  <si>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</si>
  <si>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</si>
  <si>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</si>
  <si>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</si>
  <si>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</si>
  <si>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</si>
  <si>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</si>
  <si>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</si>
  <si>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</si>
  <si>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</si>
  <si>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</si>
  <si>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</si>
  <si>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</si>
  <si>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</si>
  <si>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</si>
  <si>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</si>
  <si>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</si>
  <si>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</si>
  <si>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</si>
  <si>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</si>
  <si>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</si>
  <si>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</si>
  <si>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</si>
  <si>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</si>
  <si>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</si>
  <si>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</si>
  <si>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</si>
  <si>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</si>
  <si>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</si>
  <si>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</si>
  <si>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</si>
  <si>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</si>
  <si>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</si>
  <si>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</si>
  <si>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</si>
  <si>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</si>
  <si>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</si>
  <si>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</si>
  <si>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</si>
  <si>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</si>
  <si>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</si>
  <si>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</si>
  <si>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</si>
  <si>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</si>
  <si>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</si>
  <si>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</si>
  <si>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</si>
  <si>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</si>
  <si>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</si>
  <si>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</si>
  <si>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</si>
  <si>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</si>
  <si>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</si>
  <si>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</si>
  <si>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</si>
  <si>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</si>
  <si>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</si>
  <si>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</si>
  <si>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</si>
  <si>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</si>
  <si>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</si>
  <si>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</si>
  <si>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</si>
  <si>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</si>
  <si>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</si>
  <si>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</si>
  <si>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</si>
  <si>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</si>
  <si>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</si>
  <si>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</si>
  <si>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</si>
  <si>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</si>
  <si>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</si>
  <si>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</si>
  <si>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</si>
  <si>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</si>
  <si>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</si>
  <si>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</si>
  <si>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</si>
  <si>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</si>
  <si>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</si>
  <si>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</si>
  <si>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</si>
  <si>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</si>
  <si>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</si>
  <si>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</si>
  <si>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</si>
  <si>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</si>
  <si>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</si>
  <si>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</si>
  <si>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</si>
  <si>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</si>
  <si>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</si>
  <si>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</si>
  <si>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</si>
  <si>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</si>
  <si>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</si>
  <si>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</si>
  <si>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</si>
  <si>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</si>
  <si>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</si>
  <si>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</si>
  <si>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</si>
  <si>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</si>
  <si>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</si>
  <si>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</si>
  <si>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</si>
  <si>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</si>
  <si>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</si>
  <si>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</si>
  <si>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</si>
  <si>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</si>
  <si>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</si>
  <si>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</si>
  <si>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</si>
  <si>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</si>
  <si>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</si>
  <si>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</si>
  <si>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</si>
  <si>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</si>
  <si>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</si>
  <si>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</si>
  <si>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</si>
  <si>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</si>
  <si>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</si>
  <si>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</si>
  <si>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</si>
  <si>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</si>
  <si>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</si>
  <si>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</si>
  <si>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</si>
  <si>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</si>
  <si>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</si>
  <si>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</si>
  <si>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</si>
  <si>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</si>
  <si>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</si>
  <si>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</si>
  <si>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</si>
  <si>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</si>
  <si>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</si>
  <si>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</si>
  <si>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</si>
  <si>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</si>
  <si>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</si>
  <si>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</si>
  <si>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</si>
  <si>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</si>
  <si>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</si>
  <si>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</si>
  <si>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</si>
  <si>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</si>
  <si>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</si>
  <si>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</si>
  <si>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</si>
  <si>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</si>
  <si>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</si>
  <si>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</si>
  <si>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</si>
  <si>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</si>
  <si>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</si>
  <si>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</si>
  <si>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</si>
  <si>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</si>
  <si>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</si>
  <si>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</si>
  <si>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</si>
  <si>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</si>
  <si>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</si>
  <si>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</si>
  <si>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</si>
  <si>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</si>
  <si>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</si>
  <si>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</si>
  <si>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</si>
  <si>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</si>
  <si>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</si>
  <si>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</si>
  <si>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</si>
  <si>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</si>
  <si>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</si>
  <si>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</si>
  <si>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</si>
  <si>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</si>
  <si>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</si>
  <si>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</si>
  <si>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</si>
  <si>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</si>
  <si>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</si>
  <si>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</si>
  <si>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</si>
  <si>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</si>
  <si>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</si>
  <si>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</si>
  <si>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</si>
  <si>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</si>
  <si>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</si>
  <si>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</si>
  <si>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</si>
  <si>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</si>
  <si>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</si>
  <si>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</si>
  <si>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</si>
  <si>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</si>
  <si>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</si>
  <si>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</si>
  <si>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</si>
  <si>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</si>
  <si>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</si>
  <si>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</si>
  <si>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</si>
  <si>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</si>
  <si>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</si>
  <si>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</si>
  <si>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</si>
  <si>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</si>
  <si>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</si>
  <si>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</si>
  <si>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</si>
  <si>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</si>
  <si>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</si>
  <si>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</si>
  <si>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</si>
  <si>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</si>
  <si>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</si>
  <si>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</si>
  <si>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</si>
  <si>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</si>
  <si>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</si>
  <si>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</si>
  <si>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</si>
  <si>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</si>
  <si>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</si>
  <si>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</si>
  <si>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</si>
  <si>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</si>
  <si>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</si>
  <si>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</si>
  <si>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</si>
  <si>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</si>
  <si>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</si>
  <si>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</si>
  <si>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</si>
  <si>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</si>
  <si>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</si>
  <si>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</si>
  <si>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</si>
  <si>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</si>
  <si>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</si>
  <si>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</si>
  <si>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</si>
  <si>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</si>
  <si>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</si>
  <si>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</si>
  <si>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</si>
  <si>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</si>
  <si>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</si>
  <si>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</si>
  <si>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</si>
  <si>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</si>
  <si>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</si>
  <si>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</si>
  <si>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</si>
  <si>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</si>
  <si>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</si>
  <si>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</si>
  <si>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</si>
  <si>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</si>
  <si>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</si>
  <si>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</si>
  <si>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</si>
  <si>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</si>
  <si>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</si>
  <si>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</si>
  <si>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</si>
  <si>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</si>
  <si>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</si>
  <si>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</si>
  <si>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</si>
  <si>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</si>
  <si>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</si>
  <si>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</si>
  <si>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</si>
  <si>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</si>
  <si>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</si>
  <si>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</si>
  <si>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</si>
  <si>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</si>
  <si>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</si>
  <si>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</si>
  <si>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</si>
  <si>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</si>
  <si>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</si>
  <si>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</si>
  <si>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</si>
  <si>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</si>
  <si>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</si>
  <si>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</si>
  <si>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</si>
  <si>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</si>
  <si>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</si>
  <si>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</si>
  <si>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</si>
  <si>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</si>
  <si>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</si>
  <si>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</si>
  <si>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</si>
  <si>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</si>
  <si>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</si>
  <si>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</si>
  <si>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</si>
  <si>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</si>
  <si>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</si>
  <si>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</si>
  <si>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</si>
  <si>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</si>
  <si>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</si>
  <si>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</si>
  <si>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</si>
  <si>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</si>
  <si>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</si>
  <si>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</si>
  <si>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</si>
  <si>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</si>
  <si>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</si>
  <si>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</si>
  <si>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</si>
  <si>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</si>
  <si>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</si>
  <si>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</si>
  <si>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</si>
  <si>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</si>
  <si>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</si>
  <si>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</si>
  <si>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</si>
  <si>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</si>
  <si>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</si>
  <si>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</si>
  <si>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</si>
  <si>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</si>
  <si>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</si>
  <si>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</si>
  <si>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</si>
  <si>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</si>
  <si>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</si>
  <si>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</si>
  <si>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</si>
  <si>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</si>
  <si>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</si>
  <si>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</si>
  <si>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</si>
  <si>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</si>
  <si>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</si>
  <si>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</si>
  <si>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</si>
  <si>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</si>
  <si>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</si>
  <si>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</si>
  <si>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</si>
  <si>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</si>
  <si>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</si>
  <si>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</si>
  <si>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</si>
  <si>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</si>
  <si>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</si>
  <si>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</si>
  <si>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</si>
  <si>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</si>
  <si>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</si>
  <si>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</si>
  <si>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</si>
  <si>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</si>
  <si>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</si>
  <si>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</si>
  <si>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</si>
  <si>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</si>
  <si>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</si>
  <si>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</si>
  <si>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</si>
  <si>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</si>
  <si>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</si>
  <si>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</si>
  <si>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</si>
  <si>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</si>
  <si>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</si>
  <si>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</si>
  <si>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</si>
  <si>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</si>
  <si>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</si>
  <si>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</si>
  <si>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</si>
  <si>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</si>
  <si>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</si>
  <si>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</si>
  <si>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</si>
  <si>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</si>
  <si>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</si>
  <si>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</si>
  <si>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</si>
  <si>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</si>
  <si>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</si>
  <si>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</si>
  <si>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</si>
  <si>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</si>
  <si>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</si>
  <si>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</si>
  <si>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</si>
  <si>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</si>
  <si>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</si>
  <si>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</si>
  <si>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</si>
  <si>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</si>
  <si>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</si>
  <si>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</si>
  <si>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</si>
  <si>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</si>
  <si>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</si>
  <si>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</si>
  <si>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</si>
  <si>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</si>
  <si>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</si>
  <si>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</si>
  <si>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</si>
  <si>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</si>
  <si>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</si>
  <si>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</si>
  <si>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</si>
  <si>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</si>
  <si>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</si>
  <si>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</si>
  <si>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</si>
  <si>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</si>
  <si>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</si>
  <si>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</si>
  <si>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</si>
  <si>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</si>
  <si>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</si>
  <si>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</si>
  <si>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</si>
  <si>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</si>
  <si>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</si>
  <si>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</si>
  <si>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</si>
  <si>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</si>
  <si>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</si>
  <si>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</si>
  <si>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</si>
  <si>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</si>
  <si>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</si>
  <si>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</si>
  <si>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</si>
  <si>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</si>
  <si>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</si>
  <si>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</si>
  <si>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</si>
  <si>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</si>
  <si>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</si>
  <si>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</si>
  <si>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</si>
  <si>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</si>
  <si>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</si>
  <si>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</si>
  <si>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</si>
  <si>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</si>
  <si>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</si>
  <si>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</si>
  <si>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</si>
  <si>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</si>
  <si>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</si>
  <si>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</si>
  <si>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</si>
  <si>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</si>
  <si>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</si>
  <si>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</si>
  <si>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</si>
  <si>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</si>
  <si>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</si>
  <si>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</si>
  <si>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</si>
  <si>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</si>
  <si>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</si>
  <si>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</si>
  <si>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</si>
  <si>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</si>
  <si>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</si>
  <si>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</si>
  <si>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</si>
  <si>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</si>
  <si>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</si>
  <si>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</si>
  <si>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</si>
  <si>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</si>
  <si>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</si>
  <si>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</si>
  <si>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</si>
  <si>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</si>
  <si>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</si>
  <si>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</si>
  <si>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</si>
  <si>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</si>
  <si>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</si>
  <si>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</si>
  <si>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</si>
  <si>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</si>
  <si>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</si>
  <si>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</si>
  <si>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</si>
  <si>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</si>
  <si>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</si>
  <si>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</si>
  <si>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</si>
  <si>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</si>
  <si>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</si>
  <si>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</si>
  <si>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</si>
  <si>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</si>
  <si>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</si>
  <si>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</si>
  <si>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</si>
  <si>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</si>
  <si>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</si>
  <si>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</si>
  <si>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</si>
  <si>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</si>
  <si>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</si>
  <si>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</si>
  <si>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</si>
  <si>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</si>
  <si>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</si>
  <si>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</si>
  <si>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</si>
  <si>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</si>
  <si>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</si>
  <si>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</si>
  <si>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</si>
  <si>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</si>
  <si>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</si>
  <si>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</si>
  <si>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</si>
  <si>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</si>
  <si>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</si>
  <si>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</si>
  <si>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</si>
  <si>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</si>
  <si>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</si>
  <si>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</si>
  <si>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</si>
  <si>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</si>
  <si>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</si>
  <si>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</si>
  <si>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</si>
  <si>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</si>
  <si>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</si>
  <si>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</si>
  <si>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</si>
  <si>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</si>
  <si>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</si>
  <si>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</si>
  <si>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</si>
  <si>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</si>
  <si>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</si>
  <si>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</si>
  <si>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</si>
  <si>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</si>
  <si>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</si>
  <si>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</si>
  <si>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</si>
  <si>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</si>
  <si>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</si>
  <si>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</si>
  <si>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</si>
  <si>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</si>
  <si>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</si>
  <si>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</si>
  <si>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</si>
  <si>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</si>
  <si>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</si>
  <si>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</si>
  <si>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</si>
  <si>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</si>
  <si>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</si>
  <si>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</si>
  <si>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</si>
  <si>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</si>
  <si>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</si>
  <si>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</si>
  <si>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</si>
  <si>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</si>
  <si>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</si>
  <si>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</si>
  <si>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</si>
  <si>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</si>
  <si>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</si>
  <si>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</si>
  <si>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</si>
  <si>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</si>
  <si>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</si>
  <si>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</si>
  <si>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</si>
  <si>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</si>
  <si>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</si>
  <si>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</si>
  <si>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</si>
  <si>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</si>
  <si>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</si>
  <si>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</si>
  <si>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</si>
  <si>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</si>
  <si>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</si>
  <si>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</si>
  <si>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</si>
  <si>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</si>
  <si>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</si>
  <si>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</si>
  <si>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</si>
  <si>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</si>
  <si>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</si>
  <si>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</si>
  <si>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</si>
  <si>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</si>
  <si>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</si>
  <si>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</si>
  <si>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</si>
  <si>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</si>
  <si>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</si>
  <si>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</si>
  <si>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</si>
  <si>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</si>
  <si>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</si>
  <si>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</si>
  <si>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</si>
  <si>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</si>
  <si>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</si>
  <si>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</si>
  <si>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</si>
  <si>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</si>
  <si>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</si>
  <si>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</si>
  <si>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</si>
  <si>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</si>
  <si>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</si>
  <si>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</si>
  <si>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</si>
  <si>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</si>
  <si>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</si>
  <si>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</si>
  <si>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</si>
  <si>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</si>
  <si>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</si>
  <si>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</si>
  <si>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</si>
  <si>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</si>
  <si>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</si>
  <si>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</si>
  <si>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</si>
  <si>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</si>
  <si>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</si>
  <si>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</si>
  <si>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</si>
  <si>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</si>
  <si>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</si>
  <si>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</si>
  <si>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</si>
  <si>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</si>
  <si>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</si>
  <si>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</si>
  <si>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</si>
  <si>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</si>
  <si>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</si>
  <si>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</si>
  <si>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</si>
  <si>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</si>
  <si>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</si>
  <si>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</si>
  <si>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</si>
  <si>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</si>
  <si>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</si>
  <si>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</si>
  <si>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</si>
  <si>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</si>
  <si>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</si>
  <si>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</si>
  <si>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</si>
  <si>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</si>
  <si>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</si>
  <si>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</si>
  <si>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</si>
  <si>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</si>
  <si>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</si>
  <si>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</si>
  <si>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</si>
  <si>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</si>
  <si>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</si>
  <si>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</si>
  <si>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</si>
  <si>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</si>
  <si>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</si>
  <si>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</si>
  <si>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</si>
  <si>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</si>
  <si>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</si>
  <si>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</si>
  <si>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</si>
  <si>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</si>
  <si>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</si>
  <si>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</si>
  <si>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</si>
  <si>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</si>
  <si>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</si>
  <si>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</si>
  <si>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</si>
  <si>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</si>
  <si>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</si>
  <si>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</si>
  <si>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</si>
  <si>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</si>
  <si>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</si>
  <si>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</si>
  <si>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</si>
  <si>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</si>
  <si>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</si>
  <si>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</si>
  <si>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</si>
  <si>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</si>
  <si>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</si>
  <si>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</si>
  <si>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</si>
  <si>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</si>
  <si>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</si>
  <si>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</si>
  <si>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</si>
  <si>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</si>
  <si>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</si>
  <si>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</si>
  <si>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</si>
  <si>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</si>
  <si>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</si>
  <si>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</si>
  <si>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</si>
  <si>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</si>
  <si>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</si>
  <si>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</si>
  <si>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</si>
  <si>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</si>
  <si>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</si>
  <si>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</si>
  <si>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</si>
  <si>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</si>
  <si>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</si>
  <si>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</si>
  <si>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</si>
  <si>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</si>
  <si>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</si>
  <si>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</si>
  <si>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</si>
  <si>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</si>
  <si>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</si>
  <si>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</si>
  <si>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</si>
  <si>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</si>
  <si>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</si>
  <si>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</si>
  <si>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</si>
  <si>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</si>
  <si>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</si>
  <si>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</si>
  <si>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</si>
  <si>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</si>
  <si>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</si>
  <si>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</si>
  <si>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</si>
  <si>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</si>
  <si>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</si>
  <si>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</si>
  <si>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</si>
  <si>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</si>
  <si>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</si>
  <si>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</si>
  <si>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</si>
  <si>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</si>
  <si>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</si>
  <si>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</si>
  <si>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</si>
  <si>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</si>
  <si>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</si>
  <si>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</si>
  <si>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</si>
  <si>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</si>
  <si>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</si>
  <si>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</si>
  <si>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</si>
  <si>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</si>
  <si>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</si>
  <si>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</si>
  <si>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</si>
  <si>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</si>
  <si>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</si>
  <si>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</si>
  <si>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</si>
  <si>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</si>
  <si>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</si>
  <si>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</si>
  <si>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</si>
  <si>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</si>
  <si>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</si>
  <si>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</si>
  <si>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</si>
  <si>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</si>
  <si>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</si>
  <si>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</si>
  <si>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</si>
  <si>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</si>
  <si>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</si>
  <si>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</si>
  <si>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</si>
  <si>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</si>
  <si>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</si>
  <si>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</si>
  <si>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</si>
  <si>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</si>
  <si>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</si>
  <si>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</si>
  <si>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</si>
  <si>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</si>
  <si>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</si>
  <si>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</si>
  <si>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</si>
  <si>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</si>
  <si>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</si>
  <si>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</si>
  <si>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</si>
  <si>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</si>
  <si>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</si>
  <si>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</si>
  <si>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</si>
  <si>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</si>
  <si>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</si>
  <si>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</si>
  <si>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</si>
  <si>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</si>
  <si>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</si>
  <si>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</si>
  <si>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</si>
  <si>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</si>
  <si>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</si>
  <si>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</si>
  <si>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</si>
  <si>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</si>
  <si>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</si>
  <si>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</si>
  <si>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</si>
  <si>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</si>
  <si>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</si>
  <si>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</si>
  <si>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</si>
  <si>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</si>
  <si>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</si>
  <si>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</si>
  <si>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</si>
  <si>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</si>
  <si>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</si>
  <si>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</si>
  <si>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</si>
  <si>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</si>
  <si>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</si>
  <si>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</si>
  <si>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</si>
  <si>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</si>
  <si>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</si>
  <si>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</si>
  <si>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</si>
  <si>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</si>
  <si>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</si>
  <si>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</si>
  <si>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</si>
  <si>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</si>
  <si>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</si>
  <si>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</si>
  <si>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</si>
  <si>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</si>
  <si>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</si>
  <si>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</si>
  <si>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</si>
  <si>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</si>
  <si>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</si>
  <si>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</si>
  <si>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</si>
  <si>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</si>
  <si>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</si>
  <si>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</si>
  <si>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</si>
  <si>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</si>
  <si>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</si>
  <si>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</si>
  <si>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</si>
  <si>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</si>
  <si>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</si>
  <si>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</si>
  <si>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</si>
  <si>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</si>
  <si>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</si>
  <si>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</si>
  <si>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</si>
  <si>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</si>
  <si>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</si>
  <si>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</si>
  <si>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</si>
  <si>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</si>
  <si>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</si>
  <si>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</si>
  <si>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</si>
  <si>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</si>
  <si>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</si>
  <si>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</si>
  <si>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</si>
  <si>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</si>
  <si>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</si>
  <si>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</si>
  <si>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</si>
  <si>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</si>
  <si>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</si>
  <si>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</si>
  <si>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</si>
  <si>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</si>
  <si>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</si>
  <si>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</si>
  <si>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</si>
  <si>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</si>
  <si>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</si>
  <si>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</si>
  <si>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</si>
  <si>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</si>
  <si>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</si>
  <si>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</si>
  <si>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</si>
  <si>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</si>
  <si>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</si>
  <si>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</si>
  <si>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</si>
  <si>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</si>
  <si>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</si>
  <si>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</si>
  <si>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</si>
  <si>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</si>
  <si>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</si>
  <si>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</si>
  <si>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</si>
  <si>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</si>
  <si>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</si>
  <si>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</si>
  <si>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</si>
  <si>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</si>
  <si>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</si>
  <si>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</si>
  <si>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</si>
  <si>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</si>
  <si>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</si>
  <si>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</si>
  <si>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</si>
  <si>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</si>
  <si>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</si>
  <si>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</si>
  <si>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</si>
  <si>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</si>
  <si>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</si>
  <si>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</si>
  <si>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</si>
  <si>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</si>
  <si>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</si>
  <si>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</si>
  <si>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</si>
  <si>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</si>
  <si>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</si>
  <si>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</si>
  <si>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</si>
  <si>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</si>
  <si>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</si>
  <si>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</si>
  <si>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</si>
  <si>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</si>
  <si>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</si>
  <si>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</si>
  <si>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</si>
  <si>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</si>
  <si>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</si>
  <si>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</si>
  <si>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</si>
  <si>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</si>
  <si>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</si>
  <si>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</si>
  <si>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</si>
  <si>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</si>
  <si>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</si>
  <si>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</si>
  <si>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</si>
  <si>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</si>
  <si>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</si>
  <si>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</si>
  <si>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</si>
  <si>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</si>
  <si>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</si>
  <si>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</si>
  <si>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</si>
  <si>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</si>
  <si>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</si>
  <si>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</si>
  <si>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</si>
  <si>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</si>
  <si>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</si>
  <si>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</si>
  <si>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</si>
  <si>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</si>
  <si>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</si>
  <si>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</si>
  <si>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</si>
  <si>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</si>
  <si>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</si>
  <si>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</si>
  <si>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</si>
  <si>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</si>
  <si>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</si>
  <si>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</si>
  <si>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</si>
  <si>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</si>
  <si>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</si>
  <si>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</si>
  <si>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</si>
  <si>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</si>
  <si>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</si>
  <si>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</si>
  <si>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</si>
  <si>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</si>
  <si>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</si>
  <si>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</si>
  <si>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</si>
  <si>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</si>
  <si>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</si>
  <si>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</si>
  <si>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</si>
  <si>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</si>
  <si>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</si>
  <si>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</si>
  <si>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</si>
  <si>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</si>
  <si>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</si>
  <si>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</si>
  <si>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</si>
  <si>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</si>
  <si>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</si>
  <si>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</si>
  <si>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</si>
  <si>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</si>
  <si>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</si>
  <si>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</si>
  <si>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</si>
  <si>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</si>
  <si>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</si>
  <si>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</si>
  <si>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</si>
  <si>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</si>
  <si>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</si>
  <si>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</si>
  <si>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</si>
  <si>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</si>
  <si>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</si>
  <si>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</si>
  <si>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</si>
  <si>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</si>
  <si>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</si>
  <si>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</si>
  <si>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</si>
  <si>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</si>
  <si>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</si>
  <si>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</si>
  <si>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</si>
  <si>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</si>
  <si>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</si>
  <si>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</si>
  <si>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</si>
  <si>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</si>
  <si>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</si>
  <si>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</si>
  <si>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</si>
  <si>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</si>
  <si>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</si>
  <si>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</si>
  <si>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</si>
  <si>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</si>
  <si>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</si>
  <si>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</si>
  <si>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</si>
  <si>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</si>
  <si>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</si>
  <si>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</si>
  <si>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</si>
  <si>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</si>
  <si>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</si>
  <si>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</si>
  <si>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</si>
  <si>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</si>
  <si>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</si>
  <si>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</si>
  <si>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</si>
  <si>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</si>
  <si>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</si>
  <si>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</si>
  <si>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</si>
  <si>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</si>
  <si>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</si>
  <si>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</si>
  <si>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</si>
  <si>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</si>
  <si>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</si>
  <si>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</si>
  <si>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</si>
  <si>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</si>
  <si>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</si>
  <si>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</si>
  <si>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</si>
  <si>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</si>
  <si>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</si>
  <si>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</si>
  <si>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</si>
  <si>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</si>
  <si>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</si>
  <si>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</si>
  <si>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</si>
  <si>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</si>
  <si>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</si>
  <si>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</si>
  <si>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</si>
  <si>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</si>
  <si>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</si>
  <si>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</si>
  <si>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</si>
  <si>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</si>
  <si>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</si>
  <si>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</si>
  <si>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</si>
  <si>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</si>
  <si>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</si>
  <si>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</si>
  <si>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</si>
  <si>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</si>
  <si>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</si>
  <si>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</si>
  <si>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</si>
  <si>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</si>
  <si>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</si>
  <si>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</si>
  <si>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</si>
  <si>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</si>
  <si>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</si>
  <si>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</si>
  <si>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</si>
  <si>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</si>
  <si>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</si>
  <si>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</si>
  <si>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</si>
  <si>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</si>
  <si>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</si>
  <si>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</si>
  <si>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</si>
  <si>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</si>
  <si>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</si>
  <si>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</si>
  <si>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</si>
  <si>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</si>
  <si>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</si>
  <si>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</si>
  <si>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</si>
  <si>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</si>
  <si>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</si>
  <si>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</si>
  <si>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</si>
  <si>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</si>
  <si>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</si>
  <si>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</si>
  <si>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</si>
  <si>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</si>
  <si>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</si>
  <si>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</si>
  <si>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</si>
  <si>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</si>
  <si>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</si>
  <si>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</si>
  <si>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</si>
  <si>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</si>
  <si>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</si>
  <si>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</si>
  <si>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</si>
  <si>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</si>
  <si>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</si>
  <si>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</si>
  <si>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</si>
  <si>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</si>
  <si>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</si>
  <si>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</si>
  <si>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</si>
  <si>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</si>
  <si>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</si>
  <si>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</si>
  <si>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</si>
  <si>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</si>
  <si>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</si>
  <si>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</si>
  <si>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</si>
  <si>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</si>
  <si>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</si>
  <si>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</si>
  <si>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</si>
  <si>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</si>
  <si>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</si>
  <si>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</si>
  <si>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</si>
  <si>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</si>
  <si>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</si>
  <si>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</si>
  <si>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</si>
  <si>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</si>
  <si>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</si>
  <si>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</si>
  <si>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</si>
  <si>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</si>
  <si>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</si>
  <si>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</si>
  <si>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</si>
  <si>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</si>
  <si>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</si>
  <si>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</si>
  <si>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</si>
  <si>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</si>
  <si>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</si>
  <si>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</si>
  <si>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</si>
  <si>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</si>
  <si>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</si>
  <si>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</si>
  <si>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</si>
  <si>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</si>
  <si>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</si>
  <si>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</si>
  <si>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</si>
  <si>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</si>
  <si>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</si>
  <si>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</si>
  <si>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</si>
  <si>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</si>
  <si>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</si>
  <si>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</si>
  <si>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</si>
  <si>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</si>
  <si>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</si>
  <si>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</si>
  <si>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</si>
  <si>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</si>
  <si>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</si>
  <si>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</si>
  <si>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</si>
  <si>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</si>
  <si>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</si>
  <si>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</si>
  <si>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</si>
  <si>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</si>
  <si>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</si>
  <si>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</si>
  <si>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</si>
  <si>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</si>
  <si>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</si>
  <si>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</si>
  <si>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</si>
  <si>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</si>
  <si>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</si>
  <si>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</si>
  <si>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</si>
  <si>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</si>
  <si>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</si>
  <si>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</si>
  <si>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</si>
  <si>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</si>
  <si>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</si>
  <si>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</si>
  <si>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</si>
  <si>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</si>
  <si>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</si>
  <si>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</si>
  <si>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</si>
  <si>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</si>
  <si>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</si>
  <si>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</si>
  <si>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</si>
  <si>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</si>
  <si>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</si>
  <si>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</si>
  <si>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</si>
  <si>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</si>
  <si>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</si>
  <si>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</si>
  <si>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</si>
  <si>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</si>
  <si>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</si>
  <si>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</si>
  <si>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</si>
  <si>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</si>
  <si>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</si>
  <si>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</si>
  <si>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</si>
  <si>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</si>
  <si>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</si>
  <si>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</si>
  <si>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</si>
  <si>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</si>
  <si>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</si>
  <si>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</si>
  <si>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</si>
  <si>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</si>
  <si>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</si>
  <si>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</si>
  <si>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</si>
  <si>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</si>
  <si>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</si>
  <si>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</si>
  <si>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</si>
  <si>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</si>
  <si>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</si>
  <si>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</si>
  <si>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</si>
  <si>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</si>
  <si>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</si>
  <si>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</si>
  <si>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</si>
  <si>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</si>
  <si>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</si>
  <si>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</si>
  <si>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</si>
  <si>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</si>
  <si>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</si>
  <si>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</si>
  <si>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</si>
  <si>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</si>
  <si>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</si>
  <si>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</si>
  <si>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</si>
  <si>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</si>
  <si>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</si>
  <si>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</si>
  <si>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</si>
  <si>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</si>
  <si>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</si>
  <si>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</si>
  <si>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</si>
  <si>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</si>
  <si>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</si>
  <si>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</si>
  <si>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</si>
  <si>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</si>
  <si>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</si>
  <si>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</si>
  <si>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</si>
  <si>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</si>
  <si>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</si>
  <si>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</si>
  <si>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</si>
  <si>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</si>
  <si>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</si>
  <si>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</si>
  <si>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</si>
  <si>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</si>
  <si>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</si>
  <si>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</si>
  <si>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</si>
  <si>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</si>
  <si>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</si>
  <si>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</si>
  <si>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</si>
  <si>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</si>
  <si>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</si>
  <si>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</si>
  <si>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</si>
  <si>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</si>
  <si>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</si>
  <si>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</si>
  <si>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</si>
  <si>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</si>
  <si>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</si>
  <si>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</si>
  <si>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</si>
  <si>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</si>
  <si>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</si>
  <si>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</si>
  <si>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</si>
  <si>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</si>
  <si>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</si>
  <si>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</si>
  <si>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</si>
  <si>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</si>
  <si>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</si>
  <si>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</si>
  <si>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</si>
  <si>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</si>
  <si>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</si>
  <si>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</si>
  <si>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</si>
  <si>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</si>
  <si>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</si>
  <si>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</si>
  <si>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</si>
  <si>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</si>
  <si>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</si>
  <si>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</si>
  <si>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</si>
  <si>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</si>
  <si>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</si>
  <si>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</si>
  <si>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</si>
  <si>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</si>
  <si>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</si>
  <si>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</si>
  <si>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</si>
  <si>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</si>
  <si>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</si>
  <si>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</si>
  <si>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</si>
  <si>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</si>
  <si>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</si>
  <si>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</si>
  <si>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</si>
  <si>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</si>
  <si>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</si>
  <si>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</si>
  <si>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</si>
  <si>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</si>
  <si>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</si>
  <si>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</si>
  <si>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</si>
  <si>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</si>
  <si>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</si>
  <si>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</si>
  <si>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</si>
  <si>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</si>
  <si>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</si>
  <si>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</si>
  <si>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</si>
  <si>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</si>
  <si>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</si>
  <si>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</si>
  <si>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</si>
  <si>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</si>
  <si>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</si>
  <si>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</si>
  <si>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</si>
  <si>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</si>
  <si>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</si>
  <si>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</si>
  <si>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</si>
  <si>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</si>
  <si>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</si>
  <si>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</si>
  <si>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</si>
  <si>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</si>
  <si>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</si>
  <si>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</si>
  <si>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</si>
  <si>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</si>
  <si>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</si>
  <si>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</si>
  <si>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</si>
  <si>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</si>
  <si>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</si>
  <si>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</si>
  <si>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</si>
  <si>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</si>
  <si>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</si>
  <si>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</si>
  <si>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</si>
  <si>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</si>
  <si>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</si>
  <si>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</si>
  <si>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</si>
  <si>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</si>
  <si>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</si>
  <si>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</si>
  <si>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</si>
  <si>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</si>
  <si>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</si>
  <si>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</si>
  <si>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</si>
  <si>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</si>
  <si>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</si>
  <si>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</si>
  <si>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</si>
  <si>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</si>
  <si>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</si>
  <si>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</si>
  <si>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</si>
  <si>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</si>
  <si>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</si>
  <si>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</si>
  <si>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</si>
  <si>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</si>
  <si>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</si>
  <si>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</si>
  <si>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</si>
  <si>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</si>
  <si>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</si>
  <si>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</si>
  <si>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</si>
  <si>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</si>
  <si>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</si>
  <si>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</si>
  <si>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</si>
  <si>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</si>
  <si>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</si>
  <si>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</si>
  <si>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</si>
  <si>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</si>
  <si>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</si>
  <si>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</si>
  <si>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</si>
  <si>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</si>
  <si>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</si>
  <si>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</si>
  <si>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</si>
  <si>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</si>
  <si>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</si>
  <si>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</si>
  <si>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</si>
  <si>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</si>
  <si>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</si>
  <si>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</si>
  <si>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</si>
  <si>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</si>
  <si>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</si>
  <si>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</si>
  <si>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</si>
  <si>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</si>
  <si>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</si>
  <si>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</si>
  <si>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</si>
  <si>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</si>
  <si>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</si>
  <si>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</si>
  <si>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</si>
  <si>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</si>
  <si>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</si>
  <si>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</si>
  <si>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</si>
  <si>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</si>
  <si>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</si>
  <si>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</si>
  <si>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</si>
  <si>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</si>
  <si>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</si>
  <si>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</si>
  <si>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</si>
  <si>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</si>
  <si>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</si>
  <si>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</si>
  <si>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</si>
  <si>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</si>
  <si>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</si>
  <si>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</si>
  <si>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</si>
  <si>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</si>
  <si>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</si>
  <si>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</si>
  <si>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</si>
  <si>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</si>
  <si>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</si>
  <si>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</si>
  <si>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</si>
  <si>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</si>
  <si>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</si>
  <si>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</si>
  <si>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</si>
  <si>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</si>
  <si>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</si>
  <si>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</si>
  <si>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</si>
  <si>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</si>
  <si>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</si>
  <si>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</si>
  <si>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</si>
  <si>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</si>
  <si>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</si>
  <si>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</si>
  <si>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</si>
  <si>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</si>
  <si>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</si>
  <si>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</si>
  <si>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</si>
  <si>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</si>
  <si>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</si>
  <si>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</si>
  <si>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</si>
  <si>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</si>
  <si>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</si>
  <si>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</si>
  <si>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</si>
  <si>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</si>
  <si>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</si>
  <si>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</si>
  <si>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</si>
  <si>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</si>
  <si>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</si>
  <si>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</si>
  <si>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</si>
  <si>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</si>
  <si>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</si>
  <si>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</si>
  <si>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</si>
  <si>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</si>
  <si>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</si>
  <si>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</si>
  <si>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</si>
  <si>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</si>
  <si>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</si>
  <si>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</si>
  <si>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</si>
  <si>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</si>
  <si>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</si>
  <si>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</si>
  <si>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</si>
  <si>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</si>
  <si>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</si>
  <si>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</si>
  <si>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</si>
  <si>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</si>
  <si>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</si>
  <si>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</si>
  <si>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</si>
  <si>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</si>
  <si>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</si>
  <si>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</si>
  <si>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</si>
  <si>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</si>
  <si>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</si>
  <si>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</si>
  <si>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</si>
  <si>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</si>
  <si>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</si>
  <si>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</si>
  <si>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</si>
  <si>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</si>
  <si>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</si>
  <si>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</si>
  <si>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</si>
  <si>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</si>
  <si>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</si>
  <si>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</si>
  <si>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</si>
  <si>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</si>
  <si>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</si>
  <si>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</si>
  <si>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</si>
  <si>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</si>
  <si>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</si>
  <si>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</si>
  <si>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</si>
  <si>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</si>
  <si>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</si>
  <si>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</si>
  <si>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</si>
  <si>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</si>
  <si>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</si>
  <si>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</si>
  <si>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</si>
  <si>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</si>
  <si>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</si>
  <si>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</si>
  <si>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</si>
  <si>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</si>
  <si>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</si>
  <si>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</si>
  <si>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</si>
  <si>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</si>
  <si>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</si>
  <si>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</si>
  <si>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</si>
  <si>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</si>
  <si>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</si>
  <si>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</si>
  <si>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</si>
  <si>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</si>
  <si>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</si>
  <si>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</si>
  <si>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</si>
  <si>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</si>
  <si>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</si>
  <si>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</si>
  <si>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</si>
  <si>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</si>
  <si>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</si>
  <si>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</si>
  <si>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</si>
  <si>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</si>
  <si>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</si>
  <si>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</si>
  <si>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</si>
  <si>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</si>
  <si>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</si>
  <si>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</si>
  <si>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</si>
  <si>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</si>
  <si>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</si>
  <si>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</si>
  <si>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</si>
  <si>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</si>
  <si>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</si>
  <si>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</si>
  <si>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</si>
  <si>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</si>
  <si>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</si>
  <si>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</si>
  <si>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</si>
  <si>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</si>
  <si>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</si>
  <si>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</si>
  <si>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</si>
  <si>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</si>
  <si>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</si>
  <si>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</si>
  <si>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</si>
  <si>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</si>
  <si>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</si>
  <si>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</si>
  <si>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</si>
  <si>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</si>
  <si>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</si>
  <si>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</si>
  <si>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</si>
  <si>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</si>
  <si>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</si>
  <si>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</si>
  <si>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</si>
  <si>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</si>
  <si>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</si>
  <si>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</si>
  <si>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</si>
  <si>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</si>
  <si>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</si>
  <si>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</si>
  <si>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</si>
  <si>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</si>
  <si>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</si>
  <si>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</si>
  <si>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</si>
  <si>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</si>
  <si>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</si>
  <si>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</si>
  <si>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</si>
  <si>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</si>
  <si>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</si>
  <si>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</si>
  <si>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</si>
  <si>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</si>
  <si>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</si>
  <si>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</si>
  <si>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</si>
  <si>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</si>
  <si>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</si>
  <si>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</si>
  <si>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</si>
  <si>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</si>
  <si>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</si>
  <si>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</si>
  <si>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</si>
  <si>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</si>
  <si>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</si>
  <si>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</si>
  <si>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</si>
  <si>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</si>
  <si>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</si>
  <si>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</si>
  <si>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</si>
  <si>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</si>
  <si>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</si>
  <si>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</si>
  <si>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</si>
  <si>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</si>
  <si>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</si>
  <si>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</si>
  <si>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</si>
  <si>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</si>
  <si>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</si>
  <si>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</si>
  <si>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</si>
  <si>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</si>
  <si>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</si>
  <si>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</si>
  <si>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</si>
  <si>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</si>
  <si>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</si>
  <si>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</si>
  <si>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</si>
  <si>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</si>
  <si>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</si>
  <si>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</si>
  <si>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</si>
  <si>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</si>
  <si>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</si>
  <si>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</si>
  <si>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</si>
  <si>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</si>
  <si>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</si>
  <si>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</si>
  <si>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</si>
  <si>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</si>
  <si>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</si>
  <si>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</si>
  <si>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</si>
  <si>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</si>
  <si>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</si>
  <si>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</si>
  <si>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</si>
  <si>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</si>
  <si>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</si>
  <si>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</si>
  <si>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</si>
  <si>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</si>
  <si>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</si>
  <si>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</si>
  <si>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</si>
  <si>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</si>
  <si>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</si>
  <si>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</si>
  <si>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</si>
  <si>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</si>
  <si>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</si>
  <si>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</si>
  <si>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</si>
  <si>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</si>
  <si>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</si>
  <si>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</si>
  <si>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</si>
  <si>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</si>
  <si>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</si>
  <si>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</si>
  <si>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</si>
  <si>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</si>
  <si>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</si>
  <si>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</si>
  <si>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</si>
  <si>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</si>
  <si>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</si>
  <si>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</si>
  <si>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</si>
  <si>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</si>
  <si>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</si>
  <si>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</si>
  <si>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</si>
  <si>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</si>
  <si>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</si>
  <si>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</si>
  <si>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</si>
  <si>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</si>
  <si>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</si>
  <si>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</si>
  <si>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</si>
  <si>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</si>
  <si>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</si>
  <si>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</si>
  <si>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</si>
  <si>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</si>
  <si>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</si>
  <si>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</si>
  <si>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</si>
  <si>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</si>
  <si>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</si>
  <si>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</si>
  <si>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</si>
  <si>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</si>
  <si>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</si>
  <si>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</si>
  <si>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</si>
  <si>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</si>
  <si>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</si>
  <si>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</si>
  <si>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</si>
  <si>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</si>
  <si>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</si>
  <si>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</si>
  <si>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</si>
  <si>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</si>
  <si>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</si>
  <si>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</si>
  <si>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</si>
  <si>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</si>
  <si>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</si>
  <si>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</si>
  <si>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</si>
  <si>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</si>
  <si>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</si>
  <si>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</si>
  <si>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</si>
  <si>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</si>
  <si>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</si>
  <si>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</si>
  <si>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</si>
  <si>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</si>
  <si>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</si>
  <si>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</si>
  <si>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</si>
  <si>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</si>
  <si>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</si>
  <si>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</si>
  <si>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</si>
  <si>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</si>
  <si>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</si>
  <si>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</si>
  <si>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</si>
  <si>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</si>
  <si>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</si>
  <si>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</si>
  <si>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</si>
  <si>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</si>
  <si>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</si>
  <si>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</si>
  <si>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</si>
  <si>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</si>
  <si>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</si>
  <si>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</si>
  <si>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</si>
  <si>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</si>
  <si>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</si>
  <si>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</si>
  <si>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</si>
  <si>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</si>
  <si>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</si>
  <si>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</si>
  <si>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</si>
  <si>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</si>
  <si>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</si>
  <si>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</si>
  <si>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</si>
  <si>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</si>
  <si>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</si>
  <si>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</si>
  <si>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</si>
  <si>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</si>
  <si>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</si>
  <si>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</si>
  <si>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</si>
  <si>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</si>
  <si>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</si>
  <si>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</si>
  <si>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</si>
  <si>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</si>
  <si>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</si>
  <si>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</si>
  <si>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</si>
  <si>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</si>
  <si>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</si>
  <si>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</si>
  <si>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</si>
  <si>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</si>
  <si>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</si>
  <si>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</si>
  <si>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</si>
  <si>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</si>
  <si>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</si>
  <si>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</si>
  <si>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</si>
  <si>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</si>
  <si>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</si>
  <si>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</si>
  <si>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</si>
  <si>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</si>
  <si>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</si>
  <si>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</si>
  <si>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</si>
  <si>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</si>
  <si>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</si>
  <si>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</si>
  <si>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</si>
  <si>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</si>
  <si>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</si>
  <si>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</si>
  <si>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</si>
  <si>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</si>
  <si>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</si>
  <si>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</si>
  <si>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</si>
  <si>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</si>
  <si>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</si>
  <si>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</si>
  <si>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</si>
  <si>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</si>
  <si>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</si>
  <si>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</si>
  <si>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</si>
  <si>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</si>
  <si>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</si>
  <si>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</si>
  <si>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</si>
  <si>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</si>
  <si>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</si>
  <si>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</si>
  <si>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</si>
  <si>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</si>
  <si>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</si>
  <si>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</si>
  <si>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</si>
  <si>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</si>
  <si>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</si>
  <si>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</si>
  <si>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</si>
  <si>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</si>
  <si>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</si>
  <si>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</si>
  <si>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</si>
  <si>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</si>
  <si>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</si>
  <si>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</si>
  <si>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</si>
  <si>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</si>
  <si>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</si>
  <si>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</si>
  <si>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</si>
  <si>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</si>
  <si>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</si>
  <si>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</si>
  <si>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</si>
  <si>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</si>
  <si>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</si>
  <si>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</si>
  <si>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</si>
  <si>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</si>
  <si>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</si>
  <si>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</si>
  <si>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</si>
  <si>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</si>
  <si>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</si>
  <si>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</si>
  <si>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</si>
  <si>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</si>
  <si>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</si>
  <si>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</si>
  <si>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</si>
  <si>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</si>
  <si>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</si>
  <si>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</si>
  <si>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</si>
  <si>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</si>
  <si>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</si>
  <si>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</si>
  <si>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</si>
  <si>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</si>
  <si>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</si>
  <si>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</si>
  <si>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</si>
  <si>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</si>
  <si>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</si>
  <si>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</si>
  <si>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</si>
  <si>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</si>
  <si>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</si>
  <si>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</si>
  <si>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</si>
  <si>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</si>
  <si>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</si>
  <si>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</si>
  <si>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</si>
  <si>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</si>
  <si>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</si>
  <si>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</si>
  <si>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</si>
  <si>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</si>
  <si>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</si>
  <si>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</si>
  <si>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</si>
  <si>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</si>
  <si>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</si>
  <si>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</si>
  <si>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</si>
  <si>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</si>
  <si>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</si>
  <si>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</si>
  <si>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</si>
  <si>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</si>
  <si>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</si>
  <si>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</si>
  <si>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</si>
  <si>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</si>
  <si>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</si>
  <si>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</si>
  <si>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</si>
  <si>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</si>
  <si>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</si>
  <si>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</si>
  <si>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</si>
  <si>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</si>
  <si>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</si>
  <si>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</si>
  <si>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</si>
  <si>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</si>
  <si>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</si>
  <si>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</si>
  <si>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</si>
  <si>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</si>
  <si>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</si>
  <si>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</si>
  <si>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</si>
  <si>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</si>
  <si>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</si>
  <si>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</si>
  <si>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</si>
  <si>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</si>
  <si>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</si>
  <si>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</si>
  <si>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</si>
  <si>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</si>
  <si>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</si>
  <si>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</si>
  <si>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</si>
  <si>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</si>
  <si>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</si>
  <si>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</si>
  <si>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</si>
  <si>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</si>
  <si>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</si>
  <si>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</si>
  <si>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</si>
  <si>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</si>
  <si>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</si>
  <si>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</si>
  <si>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</si>
  <si>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</si>
  <si>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</si>
  <si>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</si>
  <si>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</si>
  <si>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</si>
  <si>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</si>
  <si>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</si>
  <si>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</si>
  <si>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</si>
  <si>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</si>
  <si>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</si>
  <si>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</si>
  <si>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</si>
  <si>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</si>
  <si>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</si>
  <si>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</si>
  <si>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</si>
  <si>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</si>
  <si>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</si>
  <si>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</si>
  <si>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</si>
  <si>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</si>
  <si>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</si>
  <si>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</si>
  <si>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</si>
  <si>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</si>
  <si>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</si>
  <si>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</si>
  <si>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</si>
  <si>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</si>
  <si>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</si>
  <si>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</si>
  <si>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</si>
  <si>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</si>
  <si>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</si>
  <si>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</si>
  <si>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</si>
  <si>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</si>
  <si>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</si>
  <si>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</si>
  <si>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</si>
  <si>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</si>
  <si>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</si>
  <si>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</si>
  <si>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</si>
  <si>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</si>
  <si>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</si>
  <si>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</si>
  <si>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</si>
  <si>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</si>
  <si>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</si>
  <si>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</si>
  <si>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</si>
  <si>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</si>
  <si>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</si>
  <si>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</si>
  <si>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</si>
  <si>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</si>
  <si>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</si>
  <si>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</si>
  <si>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</si>
  <si>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</si>
  <si>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</si>
  <si>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</si>
  <si>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</si>
  <si>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</si>
  <si>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</si>
  <si>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</si>
  <si>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</si>
  <si>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</si>
  <si>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</si>
  <si>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</si>
  <si>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</si>
  <si>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</si>
  <si>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</si>
  <si>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</si>
  <si>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</si>
  <si>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</si>
  <si>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</si>
  <si>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</si>
  <si>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</si>
  <si>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</si>
  <si>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</si>
  <si>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</si>
  <si>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</si>
  <si>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</si>
  <si>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</si>
  <si>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</si>
  <si>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</si>
  <si>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</si>
  <si>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</si>
  <si>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</si>
  <si>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</si>
  <si>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</si>
  <si>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</si>
  <si>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</si>
  <si>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</si>
  <si>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</si>
  <si>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</si>
  <si>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</si>
  <si>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</si>
  <si>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</si>
  <si>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</si>
  <si>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</si>
  <si>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</si>
  <si>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</si>
  <si>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</si>
  <si>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</si>
  <si>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</si>
  <si>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</si>
  <si>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</si>
  <si>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</si>
  <si>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</si>
  <si>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</si>
  <si>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</si>
  <si>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</si>
  <si>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</si>
  <si>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</si>
  <si>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</si>
  <si>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</si>
  <si>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</si>
  <si>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</si>
  <si>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</si>
  <si>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</si>
  <si>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</si>
  <si>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</si>
  <si>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</si>
  <si>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</si>
  <si>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</si>
  <si>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</si>
  <si>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</si>
  <si>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</si>
  <si>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</si>
  <si>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</si>
  <si>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</si>
  <si>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</si>
  <si>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</si>
  <si>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</si>
  <si>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</si>
  <si>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</si>
  <si>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</si>
  <si>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</si>
  <si>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</si>
  <si>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</si>
  <si>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</si>
  <si>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</si>
  <si>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</si>
  <si>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</si>
  <si>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</si>
  <si>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</si>
  <si>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</si>
  <si>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</si>
  <si>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</si>
  <si>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</si>
  <si>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</si>
  <si>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</si>
  <si>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</si>
  <si>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</si>
  <si>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</si>
  <si>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</si>
  <si>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</si>
  <si>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</si>
  <si>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</si>
  <si>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</si>
  <si>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</si>
  <si>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</si>
  <si>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</si>
  <si>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</si>
  <si>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</si>
  <si>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</si>
  <si>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</si>
  <si>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</si>
  <si>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</si>
  <si>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</si>
  <si>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</si>
  <si>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</si>
  <si>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</si>
  <si>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</si>
  <si>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</si>
  <si>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</si>
  <si>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</si>
  <si>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</si>
  <si>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</si>
  <si>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</si>
  <si>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</si>
  <si>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</si>
  <si>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</si>
  <si>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</si>
  <si>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</si>
  <si>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</si>
  <si>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</si>
  <si>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</si>
  <si>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</si>
  <si>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</si>
  <si>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</si>
  <si>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</si>
  <si>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</si>
  <si>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</si>
  <si>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</si>
  <si>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</si>
  <si>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</si>
  <si>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</si>
  <si>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</si>
  <si>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</si>
  <si>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</si>
  <si>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</si>
  <si>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</si>
  <si>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</si>
  <si>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</si>
  <si>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</si>
  <si>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</si>
  <si>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</si>
  <si>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</si>
  <si>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</si>
  <si>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</si>
  <si>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</si>
  <si>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</si>
  <si>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</si>
  <si>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</si>
  <si>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</si>
  <si>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</si>
  <si>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</si>
  <si>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</si>
  <si>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</si>
  <si>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</si>
  <si>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</si>
  <si>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</si>
  <si>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</si>
  <si>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</si>
  <si>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</si>
  <si>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</si>
  <si>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</si>
  <si>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</si>
  <si>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</si>
  <si>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</si>
  <si>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</si>
  <si>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</si>
  <si>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</si>
  <si>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</si>
  <si>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</si>
  <si>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</si>
  <si>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</si>
  <si>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</si>
  <si>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</si>
  <si>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</si>
  <si>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</si>
  <si>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</si>
  <si>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</si>
  <si>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</si>
  <si>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</si>
  <si>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</si>
  <si>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</si>
  <si>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</si>
  <si>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</si>
  <si>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</si>
  <si>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</si>
  <si>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</si>
  <si>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</si>
  <si>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</si>
  <si>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</si>
  <si>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</si>
  <si>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</si>
  <si>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</si>
  <si>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</si>
  <si>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</si>
  <si>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</si>
  <si>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</si>
  <si>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</si>
  <si>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</si>
  <si>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</si>
  <si>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</si>
  <si>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</si>
  <si>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</si>
  <si>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</si>
  <si>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</si>
  <si>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</si>
  <si>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</si>
  <si>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</si>
  <si>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</si>
  <si>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</si>
  <si>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</si>
  <si>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</si>
  <si>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</si>
  <si>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</si>
  <si>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</si>
  <si>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</si>
  <si>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</si>
  <si>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</si>
  <si>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</si>
  <si>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</si>
  <si>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</si>
  <si>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</si>
  <si>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</si>
  <si>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</si>
  <si>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</si>
  <si>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</si>
  <si>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</si>
  <si>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</si>
  <si>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</si>
  <si>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</si>
  <si>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</si>
  <si>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</si>
  <si>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</si>
  <si>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</si>
  <si>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</si>
  <si>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</si>
  <si>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</si>
  <si>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</si>
  <si>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</si>
  <si>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</si>
  <si>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</si>
  <si>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</si>
  <si>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</si>
  <si>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</si>
  <si>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</si>
  <si>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</si>
  <si>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</si>
  <si>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</si>
  <si>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</si>
  <si>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</si>
  <si>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</si>
  <si>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</si>
  <si>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</si>
  <si>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</si>
  <si>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</si>
  <si>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</si>
  <si>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</si>
  <si>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</si>
  <si>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</si>
  <si>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</si>
  <si>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</si>
  <si>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</si>
  <si>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</si>
  <si>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</si>
  <si>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</si>
  <si>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</si>
  <si>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</si>
  <si>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</si>
  <si>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</si>
  <si>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</si>
  <si>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</si>
  <si>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</si>
  <si>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</si>
  <si>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</si>
  <si>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</si>
  <si>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</si>
  <si>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</si>
  <si>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</si>
  <si>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</si>
  <si>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</si>
  <si>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</si>
  <si>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</si>
  <si>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</si>
  <si>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</si>
  <si>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</si>
  <si>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</si>
  <si>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</si>
  <si>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</si>
  <si>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</si>
  <si>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</si>
  <si>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</si>
  <si>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</si>
  <si>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</si>
  <si>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</si>
  <si>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</si>
  <si>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</si>
  <si>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</si>
  <si>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</si>
  <si>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</si>
  <si>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</si>
  <si>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</si>
  <si>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</si>
  <si>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</si>
  <si>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</si>
  <si>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</si>
  <si>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</si>
  <si>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</si>
  <si>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</si>
  <si>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</si>
  <si>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</si>
  <si>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</si>
  <si>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</si>
  <si>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</si>
  <si>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</si>
  <si>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</si>
  <si>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</si>
  <si>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</si>
  <si>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</si>
  <si>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</si>
  <si>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</si>
  <si>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</si>
  <si>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</si>
  <si>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</si>
  <si>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</si>
  <si>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</si>
  <si>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</si>
  <si>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</si>
  <si>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</si>
  <si>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</si>
  <si>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</si>
  <si>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</si>
  <si>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</si>
  <si>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</si>
  <si>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</si>
  <si>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</si>
  <si>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</si>
  <si>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</si>
  <si>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</si>
  <si>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</si>
  <si>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</si>
  <si>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</si>
  <si>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</si>
  <si>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</si>
  <si>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</si>
  <si>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</si>
  <si>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</si>
  <si>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</si>
  <si>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</si>
  <si>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</si>
  <si>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</si>
  <si>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</si>
  <si>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</si>
  <si>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</si>
  <si>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</si>
  <si>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</si>
  <si>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</si>
  <si>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</si>
  <si>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</si>
  <si>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</si>
  <si>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</si>
  <si>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</si>
  <si>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</si>
  <si>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</si>
  <si>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</si>
  <si>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</si>
  <si>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</si>
  <si>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</si>
  <si>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</si>
  <si>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</si>
  <si>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</si>
  <si>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</si>
  <si>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</si>
  <si>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</si>
  <si>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</si>
  <si>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</si>
  <si>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</si>
  <si>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</si>
  <si>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</si>
  <si>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</si>
  <si>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</si>
  <si>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</si>
  <si>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</si>
  <si>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</si>
  <si>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</si>
  <si>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</si>
  <si>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</si>
  <si>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</si>
  <si>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</si>
  <si>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</si>
  <si>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</si>
  <si>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</si>
  <si>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</si>
  <si>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</si>
  <si>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</si>
  <si>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</si>
  <si>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</si>
  <si>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</si>
  <si>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</si>
  <si>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</si>
  <si>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</si>
  <si>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</si>
  <si>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</si>
  <si>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</si>
  <si>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</si>
  <si>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</si>
  <si>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</si>
  <si>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</si>
  <si>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</si>
  <si>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</si>
  <si>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</si>
  <si>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</si>
  <si>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</si>
  <si>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</si>
  <si>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</si>
  <si>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</si>
  <si>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</si>
  <si>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</si>
  <si>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</si>
  <si>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</si>
  <si>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</si>
  <si>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</si>
  <si>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</si>
  <si>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</si>
  <si>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</si>
  <si>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</si>
  <si>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</si>
  <si>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</si>
  <si>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</si>
  <si>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</si>
  <si>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</si>
  <si>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</si>
  <si>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</si>
  <si>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</si>
  <si>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</si>
  <si>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</si>
  <si>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</si>
  <si>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</si>
  <si>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</si>
  <si>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</si>
  <si>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</si>
  <si>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</si>
  <si>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</si>
  <si>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</si>
  <si>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</si>
  <si>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</si>
  <si>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</si>
  <si>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</si>
  <si>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</si>
  <si>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</si>
  <si>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</si>
  <si>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</si>
  <si>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</si>
  <si>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</si>
  <si>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</si>
  <si>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</si>
  <si>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</si>
  <si>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</si>
  <si>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</si>
  <si>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</si>
  <si>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</si>
  <si>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</si>
  <si>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</si>
  <si>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</si>
  <si>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</si>
  <si>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</si>
  <si>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</si>
  <si>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</si>
  <si>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</si>
  <si>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</si>
  <si>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</si>
  <si>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</si>
  <si>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</si>
  <si>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</si>
  <si>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</si>
  <si>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</si>
  <si>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</si>
  <si>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</si>
  <si>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</si>
  <si>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</si>
  <si>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</si>
  <si>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</si>
  <si>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</si>
  <si>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</si>
  <si>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</si>
  <si>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</si>
  <si>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</si>
  <si>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</si>
  <si>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</si>
  <si>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</si>
  <si>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</si>
  <si>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</si>
  <si>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</si>
  <si>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</si>
  <si>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</si>
  <si>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</si>
  <si>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</si>
  <si>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</si>
  <si>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</si>
  <si>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</si>
  <si>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</si>
  <si>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</si>
  <si>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</si>
  <si>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</si>
  <si>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</si>
  <si>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</si>
  <si>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</si>
  <si>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</si>
  <si>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</si>
  <si>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</si>
  <si>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</si>
  <si>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</si>
  <si>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</si>
  <si>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</si>
  <si>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</si>
  <si>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</si>
  <si>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</si>
  <si>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</si>
  <si>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</si>
  <si>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</si>
  <si>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</si>
  <si>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</si>
  <si>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</si>
  <si>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</si>
  <si>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</si>
  <si>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</si>
  <si>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</si>
  <si>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</si>
  <si>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</si>
  <si>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</si>
  <si>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</si>
  <si>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</si>
  <si>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</si>
  <si>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</si>
  <si>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</si>
  <si>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</si>
  <si>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</si>
  <si>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</si>
  <si>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</si>
  <si>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</si>
  <si>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</si>
  <si>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</si>
  <si>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</si>
  <si>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</si>
  <si>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</si>
  <si>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</si>
  <si>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</si>
  <si>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</si>
  <si>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</si>
  <si>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</si>
  <si>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</si>
  <si>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</si>
  <si>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</si>
  <si>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</si>
  <si>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</si>
  <si>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</si>
  <si>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</si>
  <si>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</si>
  <si>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</si>
  <si>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</si>
  <si>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</si>
  <si>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</si>
  <si>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</si>
  <si>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</si>
  <si>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</si>
  <si>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</si>
  <si>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</si>
  <si>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</si>
  <si>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</si>
  <si>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</si>
  <si>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</si>
  <si>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</si>
  <si>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</si>
  <si>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</si>
  <si>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</si>
  <si>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</si>
  <si>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</si>
  <si>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</si>
  <si>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</si>
  <si>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</si>
  <si>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</si>
  <si>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</si>
  <si>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</si>
  <si>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</si>
  <si>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</si>
  <si>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</si>
  <si>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</si>
  <si>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</si>
  <si>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</si>
  <si>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</si>
  <si>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</si>
  <si>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</si>
  <si>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</si>
  <si>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</si>
  <si>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</si>
  <si>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</si>
  <si>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</si>
  <si>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</si>
  <si>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</si>
  <si>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</si>
  <si>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</si>
  <si>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</si>
  <si>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</si>
  <si>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</si>
  <si>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</si>
  <si>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</si>
  <si>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</si>
  <si>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</si>
  <si>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</si>
  <si>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</si>
  <si>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</si>
  <si>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</si>
  <si>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</si>
  <si>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</si>
  <si>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</si>
  <si>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</si>
  <si>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</si>
  <si>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</si>
  <si>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</si>
  <si>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</si>
  <si>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</si>
  <si>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</si>
  <si>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</si>
  <si>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</si>
  <si>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</si>
  <si>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</si>
  <si>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</si>
  <si>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</si>
  <si>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</si>
  <si>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</si>
  <si>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</si>
  <si>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</si>
  <si>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</si>
  <si>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</si>
  <si>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</si>
  <si>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</si>
  <si>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</si>
  <si>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</si>
  <si>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</si>
  <si>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</si>
  <si>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</si>
  <si>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</si>
  <si>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</si>
  <si>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</si>
  <si>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</si>
  <si>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</si>
  <si>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</si>
  <si>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</si>
  <si>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</si>
  <si>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</si>
  <si>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</si>
  <si>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</si>
  <si>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</si>
  <si>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</si>
  <si>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</si>
  <si>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</si>
  <si>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</si>
  <si>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</si>
  <si>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</si>
  <si>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</si>
  <si>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</si>
  <si>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</si>
  <si>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</si>
  <si>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</si>
  <si>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</si>
  <si>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</si>
  <si>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</si>
  <si>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</si>
  <si>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</si>
  <si>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</si>
  <si>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</si>
  <si>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</si>
  <si>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</si>
  <si>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</si>
  <si>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</si>
  <si>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</si>
  <si>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</si>
  <si>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</si>
  <si>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</si>
  <si>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</si>
  <si>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</si>
  <si>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</si>
  <si>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</si>
  <si>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</si>
  <si>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</si>
  <si>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</si>
  <si>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</si>
  <si>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</si>
  <si>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</si>
  <si>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</si>
  <si>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</si>
  <si>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</si>
  <si>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</si>
  <si>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</si>
  <si>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</si>
  <si>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</si>
  <si>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</si>
  <si>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</si>
  <si>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</si>
  <si>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</si>
  <si>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</si>
  <si>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</si>
  <si>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</si>
  <si>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</si>
  <si>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</si>
  <si>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</si>
  <si>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</si>
  <si>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</si>
  <si>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</si>
  <si>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</si>
  <si>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</si>
  <si>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</si>
  <si>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</si>
  <si>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</si>
  <si>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</si>
  <si>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</si>
  <si>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</si>
  <si>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</si>
  <si>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</si>
  <si>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</si>
  <si>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</si>
  <si>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</si>
  <si>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</si>
  <si>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</si>
  <si>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</si>
  <si>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</si>
  <si>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</si>
  <si>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</si>
  <si>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</si>
  <si>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</si>
  <si>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</si>
  <si>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</si>
  <si>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</si>
  <si>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</si>
  <si>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</si>
  <si>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</si>
  <si>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</si>
  <si>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</si>
  <si>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</si>
  <si>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</si>
  <si>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</si>
  <si>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</si>
  <si>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</si>
  <si>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</si>
  <si>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</si>
  <si>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</si>
  <si>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</si>
  <si>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</si>
  <si>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</si>
  <si>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</si>
  <si>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</si>
  <si>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</si>
  <si>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</si>
  <si>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</si>
  <si>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</si>
  <si>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</si>
  <si>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</si>
  <si>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</si>
  <si>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</si>
  <si>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</si>
  <si>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</si>
  <si>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</si>
  <si>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</si>
  <si>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</si>
  <si>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</si>
  <si>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</si>
  <si>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</si>
  <si>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</si>
  <si>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</si>
  <si>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</si>
  <si>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</si>
  <si>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</si>
  <si>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</si>
  <si>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</si>
  <si>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</si>
  <si>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</si>
  <si>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</si>
  <si>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</si>
  <si>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</si>
  <si>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</si>
  <si>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</si>
  <si>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</si>
  <si>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</si>
  <si>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</si>
  <si>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</si>
  <si>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</si>
  <si>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</si>
  <si>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</si>
  <si>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</si>
  <si>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</si>
  <si>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</si>
  <si>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</si>
  <si>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</si>
  <si>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</si>
  <si>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</si>
  <si>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</si>
  <si>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</si>
  <si>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</si>
  <si>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</si>
  <si>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</si>
  <si>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</si>
  <si>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</si>
  <si>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</si>
  <si>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</si>
  <si>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</si>
  <si>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</si>
  <si>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</si>
  <si>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</si>
  <si>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</si>
  <si>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</si>
  <si>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</si>
  <si>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</si>
  <si>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</si>
  <si>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</si>
  <si>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</si>
  <si>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</si>
  <si>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</si>
  <si>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</si>
  <si>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</si>
  <si>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</si>
  <si>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</si>
  <si>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</si>
  <si>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</si>
  <si>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</si>
  <si>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</si>
  <si>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</si>
  <si>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</si>
  <si>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</si>
  <si>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</si>
  <si>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</si>
  <si>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</si>
  <si>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</si>
  <si>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</si>
  <si>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</si>
  <si>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</si>
  <si>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</si>
  <si>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</si>
  <si>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</si>
  <si>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</si>
  <si>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</si>
  <si>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</si>
  <si>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</si>
  <si>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</si>
  <si>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</si>
  <si>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</si>
  <si>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</si>
  <si>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</si>
  <si>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</si>
  <si>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</si>
  <si>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</si>
  <si>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</si>
  <si>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</si>
  <si>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</si>
  <si>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</si>
  <si>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</si>
  <si>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</si>
  <si>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</si>
  <si>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</si>
  <si>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</si>
  <si>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</si>
  <si>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</si>
  <si>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</si>
  <si>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</si>
  <si>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</si>
  <si>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</si>
  <si>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</si>
  <si>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</si>
  <si>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</si>
  <si>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</si>
  <si>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</si>
  <si>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</si>
  <si>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</si>
  <si>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</si>
  <si>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</si>
  <si>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</si>
  <si>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</si>
  <si>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</si>
  <si>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</si>
  <si>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</si>
  <si>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</si>
  <si>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</si>
  <si>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</si>
  <si>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</si>
  <si>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</si>
  <si>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</si>
  <si>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</si>
  <si>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</si>
  <si>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</si>
  <si>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</si>
  <si>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</si>
  <si>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</si>
  <si>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</si>
  <si>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</si>
  <si>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</si>
  <si>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</si>
  <si>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</si>
  <si>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</si>
  <si>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</si>
  <si>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</si>
  <si>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</si>
  <si>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</si>
  <si>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</si>
  <si>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</si>
  <si>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</si>
  <si>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</si>
  <si>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</si>
  <si>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</si>
  <si>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</si>
  <si>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</si>
  <si>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</si>
  <si>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</si>
  <si>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</si>
  <si>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</si>
  <si>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</si>
  <si>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</si>
  <si>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</si>
  <si>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</si>
  <si>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</si>
  <si>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</si>
  <si>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</si>
  <si>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</si>
  <si>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</si>
  <si>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</si>
  <si>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</si>
  <si>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</si>
  <si>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</si>
  <si>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</si>
  <si>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</si>
  <si>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</si>
  <si>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</si>
  <si>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</si>
  <si>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</si>
  <si>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</si>
  <si>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</si>
  <si>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</si>
  <si>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</si>
  <si>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</si>
  <si>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</si>
  <si>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</si>
  <si>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</si>
  <si>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</si>
  <si>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</si>
  <si>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</si>
  <si>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</si>
  <si>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</si>
  <si>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</si>
  <si>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</si>
  <si>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</si>
  <si>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</si>
  <si>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</si>
  <si>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</si>
  <si>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</si>
  <si>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</si>
  <si>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</si>
  <si>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</si>
  <si>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</si>
  <si>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</si>
  <si>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</si>
  <si>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</si>
  <si>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</si>
  <si>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</si>
  <si>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</si>
  <si>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</si>
  <si>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</si>
  <si>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</si>
  <si>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</si>
  <si>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</si>
  <si>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</si>
  <si>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</si>
  <si>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</si>
  <si>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</si>
  <si>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</si>
  <si>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</si>
  <si>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</si>
  <si>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</si>
  <si>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</si>
  <si>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</si>
  <si>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</si>
  <si>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</si>
  <si>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</si>
  <si>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</si>
  <si>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</si>
  <si>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</si>
  <si>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</si>
  <si>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</si>
  <si>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</si>
  <si>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</si>
  <si>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</si>
  <si>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</si>
  <si>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</si>
  <si>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</si>
  <si>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</si>
  <si>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</si>
  <si>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</si>
  <si>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</si>
  <si>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</si>
  <si>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</si>
  <si>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</si>
  <si>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</si>
  <si>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</si>
  <si>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</si>
  <si>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</si>
  <si>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</si>
  <si>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</si>
  <si>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</si>
  <si>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</si>
  <si>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</si>
  <si>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</si>
  <si>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</si>
  <si>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</si>
  <si>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</si>
  <si>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</si>
  <si>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</si>
  <si>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</si>
  <si>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</si>
  <si>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</si>
  <si>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</si>
  <si>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</si>
  <si>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</si>
  <si>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</si>
  <si>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</si>
  <si>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</si>
  <si>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</si>
  <si>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</si>
  <si>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</si>
  <si>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</si>
  <si>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</si>
  <si>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</si>
  <si>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</si>
  <si>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</si>
  <si>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</si>
  <si>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</si>
  <si>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</si>
  <si>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</si>
  <si>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</si>
  <si>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</si>
  <si>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</si>
  <si>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</si>
  <si>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</si>
  <si>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</si>
  <si>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</si>
  <si>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</si>
  <si>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</si>
  <si>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</si>
  <si>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</si>
  <si>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</si>
  <si>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</si>
  <si>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</si>
  <si>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</si>
  <si>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</si>
  <si>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</si>
  <si>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</si>
  <si>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</si>
  <si>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</si>
  <si>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</si>
  <si>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</si>
  <si>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</si>
  <si>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</si>
  <si>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</si>
  <si>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</si>
  <si>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</si>
  <si>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</si>
  <si>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</si>
  <si>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</si>
  <si>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</si>
  <si>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</si>
  <si>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</si>
  <si>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</si>
  <si>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</si>
  <si>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</si>
  <si>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</si>
  <si>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</si>
  <si>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</si>
  <si>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</si>
  <si>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</si>
  <si>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</si>
  <si>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</si>
  <si>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</si>
  <si>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</si>
  <si>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</si>
  <si>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</si>
  <si>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</si>
  <si>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</si>
  <si>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</si>
  <si>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</si>
  <si>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</si>
  <si>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</si>
  <si>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</si>
  <si>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</si>
  <si>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</si>
  <si>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</si>
  <si>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</si>
  <si>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</si>
  <si>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</si>
  <si>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</si>
  <si>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</si>
  <si>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</si>
  <si>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</si>
  <si>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</si>
  <si>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</si>
  <si>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</si>
  <si>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</si>
  <si>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</si>
  <si>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</si>
  <si>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</si>
  <si>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</si>
  <si>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</si>
  <si>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</si>
  <si>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</si>
  <si>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</si>
  <si>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</si>
  <si>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</si>
  <si>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</si>
  <si>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</si>
  <si>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</si>
  <si>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</si>
  <si>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</si>
  <si>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</si>
  <si>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</si>
  <si>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</si>
  <si>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</si>
  <si>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</si>
  <si>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</si>
  <si>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</si>
  <si>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</si>
  <si>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</si>
  <si>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</si>
  <si>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</si>
  <si>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</si>
  <si>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</si>
  <si>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</si>
  <si>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</si>
  <si>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</si>
  <si>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</si>
  <si>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</si>
  <si>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</si>
  <si>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</si>
  <si>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</si>
  <si>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</si>
  <si>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</si>
  <si>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</si>
  <si>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</si>
  <si>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</si>
  <si>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</si>
  <si>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</si>
  <si>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</si>
  <si>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</si>
  <si>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</si>
  <si>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</si>
  <si>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</si>
  <si>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</si>
  <si>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</si>
  <si>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</si>
  <si>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</si>
  <si>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</si>
  <si>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</si>
  <si>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</si>
  <si>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</si>
  <si>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</si>
  <si>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</si>
  <si>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</si>
  <si>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</si>
  <si>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</si>
  <si>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</si>
  <si>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</si>
  <si>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</si>
  <si>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</si>
  <si>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</si>
  <si>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</si>
  <si>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</si>
  <si>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</si>
  <si>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</si>
  <si>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</si>
  <si>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</si>
  <si>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</si>
  <si>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</si>
  <si>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</si>
  <si>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</si>
  <si>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</si>
  <si>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</si>
  <si>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</si>
  <si>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</si>
  <si>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</si>
  <si>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</si>
  <si>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</si>
  <si>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</si>
  <si>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</si>
  <si>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</si>
  <si>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</si>
  <si>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</si>
  <si>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</si>
  <si>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</si>
  <si>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</si>
  <si>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</si>
  <si>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</si>
  <si>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</si>
  <si>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</si>
  <si>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</si>
  <si>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</si>
  <si>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</si>
  <si>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</si>
  <si>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</si>
  <si>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</si>
  <si>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</si>
  <si>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</si>
  <si>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</si>
  <si>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</si>
  <si>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</si>
  <si>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</si>
  <si>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</si>
  <si>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</si>
  <si>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</si>
  <si>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</si>
  <si>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</si>
  <si>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</si>
  <si>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</si>
  <si>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</si>
  <si>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</si>
  <si>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</si>
  <si>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</si>
  <si>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</si>
  <si>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</si>
  <si>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</si>
  <si>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</si>
  <si>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</si>
  <si>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</si>
  <si>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</si>
  <si>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</si>
  <si>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</si>
  <si>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</si>
  <si>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</si>
  <si>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</si>
  <si>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</si>
  <si>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</si>
  <si>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</si>
  <si>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</si>
  <si>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</si>
  <si>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</si>
  <si>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</si>
  <si>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</si>
  <si>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</si>
  <si>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</si>
  <si>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</si>
  <si>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</si>
  <si>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</si>
  <si>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</si>
  <si>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</si>
  <si>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</si>
  <si>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</si>
  <si>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</si>
  <si>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</si>
  <si>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</si>
  <si>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</si>
  <si>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</si>
  <si>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</si>
  <si>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</si>
  <si>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</si>
  <si>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</si>
  <si>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</si>
  <si>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</si>
  <si>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</si>
  <si>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</si>
  <si>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</si>
  <si>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</si>
  <si>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</si>
  <si>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</si>
  <si>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</si>
  <si>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</si>
  <si>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</si>
  <si>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</si>
  <si>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</si>
  <si>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</si>
  <si>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</si>
  <si>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</si>
  <si>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</si>
  <si>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</si>
  <si>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</si>
  <si>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</si>
  <si>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</si>
  <si>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</si>
  <si>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</si>
  <si>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</si>
  <si>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</si>
  <si>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</si>
  <si>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</si>
  <si>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</si>
  <si>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</si>
  <si>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</si>
  <si>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</si>
  <si>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</si>
  <si>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</si>
  <si>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</si>
  <si>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</si>
  <si>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</si>
  <si>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</si>
  <si>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</si>
  <si>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</si>
  <si>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</si>
  <si>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</si>
  <si>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</si>
  <si>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</si>
  <si>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</si>
  <si>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</si>
  <si>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</si>
  <si>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</si>
  <si>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</si>
  <si>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</si>
  <si>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</si>
  <si>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</si>
  <si>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</si>
  <si>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</si>
  <si>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</si>
  <si>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</si>
  <si>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</si>
  <si>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</si>
  <si>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</si>
  <si>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</si>
  <si>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</si>
  <si>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</si>
  <si>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</si>
  <si>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</si>
  <si>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</si>
  <si>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</si>
  <si>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</si>
  <si>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</si>
  <si>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</si>
  <si>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</si>
  <si>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</si>
  <si>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</si>
  <si>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</si>
  <si>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</si>
  <si>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</si>
  <si>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</si>
  <si>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</si>
  <si>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</si>
  <si>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</si>
  <si>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</si>
  <si>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</si>
  <si>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</si>
  <si>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</si>
  <si>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</si>
  <si>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</si>
  <si>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</si>
  <si>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</si>
  <si>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</si>
  <si>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</si>
  <si>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</si>
  <si>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</si>
  <si>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</si>
  <si>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</si>
  <si>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</si>
  <si>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</si>
  <si>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</si>
  <si>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</si>
  <si>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</si>
  <si>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</si>
  <si>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</si>
  <si>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</si>
  <si>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</si>
  <si>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</si>
  <si>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</si>
  <si>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</si>
  <si>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</si>
  <si>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</si>
  <si>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</si>
  <si>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</si>
  <si>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</si>
  <si>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</si>
  <si>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</si>
  <si>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</si>
  <si>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</si>
  <si>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</si>
  <si>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</si>
  <si>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</si>
  <si>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</si>
  <si>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</si>
  <si>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</si>
  <si>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</si>
  <si>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</si>
  <si>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</si>
  <si>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</si>
  <si>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</si>
  <si>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</si>
  <si>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</si>
  <si>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</si>
  <si>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</si>
  <si>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</si>
  <si>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</si>
  <si>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</si>
  <si>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</si>
  <si>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</si>
  <si>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</si>
  <si>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</si>
  <si>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</si>
  <si>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</si>
  <si>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</si>
  <si>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</si>
  <si>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</si>
  <si>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</si>
  <si>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</si>
  <si>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</si>
  <si>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</si>
  <si>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</si>
  <si>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</si>
  <si>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</si>
  <si>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</si>
  <si>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</si>
  <si>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</si>
  <si>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</si>
  <si>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</si>
  <si>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</si>
  <si>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</si>
  <si>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</si>
  <si>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</si>
  <si>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</si>
  <si>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</si>
  <si>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</si>
  <si>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</si>
  <si>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</si>
  <si>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</si>
  <si>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</si>
  <si>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</si>
  <si>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</si>
  <si>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</si>
  <si>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</si>
  <si>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</si>
  <si>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</si>
  <si>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</si>
  <si>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</si>
  <si>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</si>
  <si>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</si>
  <si>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</si>
  <si>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</si>
  <si>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</si>
  <si>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</si>
  <si>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</si>
  <si>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</si>
  <si>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</si>
  <si>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</si>
  <si>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</si>
  <si>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</si>
  <si>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</si>
  <si>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</si>
  <si>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</si>
  <si>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</si>
  <si>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</si>
  <si>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</si>
  <si>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</si>
  <si>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</si>
  <si>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</si>
  <si>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</si>
  <si>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</si>
  <si>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</si>
  <si>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</si>
  <si>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</si>
  <si>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</si>
  <si>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</si>
  <si>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</si>
  <si>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</si>
  <si>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</si>
  <si>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</si>
  <si>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</si>
  <si>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</si>
  <si>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</si>
  <si>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</si>
  <si>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</si>
  <si>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</si>
  <si>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</si>
  <si>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</si>
  <si>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</si>
  <si>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</si>
  <si>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</si>
  <si>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</si>
  <si>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</si>
  <si>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</si>
  <si>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</si>
  <si>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</si>
  <si>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</si>
  <si>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</si>
  <si>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</si>
  <si>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</si>
  <si>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</si>
  <si>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</si>
  <si>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</si>
  <si>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</si>
  <si>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</si>
  <si>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</si>
  <si>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</si>
  <si>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</si>
  <si>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</si>
  <si>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</si>
  <si>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</si>
  <si>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</si>
  <si>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</si>
  <si>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</si>
  <si>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</si>
  <si>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</si>
  <si>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</si>
  <si>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</si>
  <si>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</si>
  <si>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</si>
  <si>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</si>
  <si>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</si>
  <si>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</si>
  <si>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</si>
  <si>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</si>
  <si>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</si>
  <si>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</si>
  <si>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</si>
  <si>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</si>
  <si>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</si>
  <si>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</si>
  <si>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</si>
  <si>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</si>
  <si>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</si>
  <si>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</si>
  <si>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</si>
  <si>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</si>
  <si>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</si>
  <si>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</si>
  <si>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</si>
  <si>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</si>
  <si>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</si>
  <si>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</si>
  <si>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</si>
  <si>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</si>
  <si>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</si>
  <si>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</si>
  <si>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</si>
  <si>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</si>
  <si>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</si>
  <si>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</si>
  <si>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</si>
  <si>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</si>
  <si>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</si>
  <si>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</si>
  <si>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</si>
  <si>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</si>
  <si>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</si>
  <si>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</si>
  <si>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</si>
  <si>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</si>
  <si>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</si>
  <si>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</si>
  <si>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</si>
  <si>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</si>
  <si>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</si>
  <si>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</si>
  <si>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</si>
  <si>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</si>
  <si>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</si>
  <si>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</si>
  <si>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</si>
  <si>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</si>
  <si>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</si>
  <si>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</si>
  <si>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</si>
  <si>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</si>
  <si>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</si>
  <si>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</si>
  <si>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</si>
  <si>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</si>
  <si>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</si>
  <si>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</si>
  <si>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</si>
  <si>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</si>
  <si>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</si>
  <si>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</si>
  <si>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</si>
  <si>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</si>
  <si>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</si>
  <si>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</si>
  <si>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</si>
  <si>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</si>
  <si>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</si>
  <si>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</si>
  <si>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</si>
  <si>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</si>
  <si>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</si>
  <si>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</si>
  <si>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</si>
  <si>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</si>
  <si>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</si>
  <si>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</si>
  <si>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</si>
  <si>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</si>
  <si>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</si>
  <si>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</si>
  <si>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</si>
  <si>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</si>
  <si>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</si>
  <si>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</si>
  <si>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</si>
  <si>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</si>
  <si>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</si>
  <si>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</si>
  <si>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</si>
  <si>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</si>
  <si>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</si>
  <si>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</si>
  <si>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</si>
  <si>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</si>
  <si>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</si>
  <si>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</si>
  <si>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</si>
  <si>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</si>
  <si>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</si>
  <si>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</si>
  <si>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</si>
  <si>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</si>
  <si>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</si>
  <si>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</si>
  <si>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</si>
  <si>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</si>
  <si>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</si>
  <si>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</si>
  <si>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</si>
  <si>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</si>
  <si>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</si>
  <si>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</si>
  <si>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</si>
  <si>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</si>
  <si>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</si>
  <si>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</si>
  <si>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</si>
  <si>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</si>
  <si>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</si>
  <si>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</si>
  <si>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</si>
  <si>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</si>
  <si>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</si>
  <si>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</si>
  <si>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</si>
  <si>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</si>
  <si>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</si>
  <si>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</si>
  <si>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</si>
  <si>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</si>
  <si>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</si>
  <si>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</si>
  <si>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</si>
  <si>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</si>
  <si>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</si>
  <si>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</si>
  <si>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</si>
  <si>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</si>
  <si>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</si>
  <si>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</si>
  <si>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</si>
  <si>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</si>
  <si>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</si>
  <si>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</si>
  <si>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</si>
  <si>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</si>
  <si>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</si>
  <si>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</si>
  <si>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</si>
  <si>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</si>
  <si>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</si>
  <si>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</si>
  <si>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</si>
  <si>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</si>
  <si>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</si>
  <si>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</si>
  <si>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</si>
  <si>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</si>
  <si>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</si>
  <si>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</si>
  <si>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</si>
  <si>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</si>
  <si>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</si>
  <si>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</si>
  <si>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</si>
  <si>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</si>
  <si>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</si>
  <si>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</si>
  <si>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</si>
  <si>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</si>
  <si>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</si>
  <si>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</si>
  <si>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</si>
  <si>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</si>
  <si>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</si>
  <si>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</si>
  <si>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</si>
  <si>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</si>
  <si>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</si>
  <si>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</si>
  <si>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</si>
  <si>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</si>
  <si>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</si>
  <si>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</si>
  <si>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</si>
  <si>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</si>
  <si>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</si>
  <si>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</si>
  <si>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</si>
  <si>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</si>
  <si>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</si>
  <si>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</si>
  <si>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</si>
  <si>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</si>
  <si>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</si>
  <si>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</si>
  <si>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</si>
  <si>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</si>
  <si>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</si>
  <si>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</si>
  <si>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</si>
  <si>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</si>
  <si>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</si>
  <si>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</si>
  <si>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</si>
  <si>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</si>
  <si>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</si>
  <si>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</si>
  <si>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</si>
  <si>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</si>
  <si>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</si>
  <si>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</si>
  <si>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</si>
  <si>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</si>
  <si>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</si>
  <si>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</si>
  <si>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</si>
  <si>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</si>
  <si>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</si>
  <si>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</si>
  <si>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</si>
  <si>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</si>
  <si>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</si>
  <si>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</si>
  <si>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</si>
  <si>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</si>
  <si>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</si>
  <si>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</si>
  <si>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</si>
  <si>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</si>
  <si>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</si>
  <si>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</si>
  <si>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</si>
  <si>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</si>
  <si>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</si>
  <si>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</si>
  <si>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</si>
  <si>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</si>
  <si>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</si>
  <si>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</si>
  <si>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</si>
  <si>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</si>
  <si>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</si>
  <si>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</si>
  <si>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</si>
  <si>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</si>
  <si>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</si>
  <si>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</si>
  <si>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</si>
  <si>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</si>
  <si>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</si>
  <si>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</si>
  <si>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</si>
  <si>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</si>
  <si>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</si>
  <si>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</si>
  <si>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</si>
  <si>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</si>
  <si>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</si>
  <si>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</si>
  <si>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</si>
  <si>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</si>
  <si>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</si>
  <si>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</si>
  <si>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</si>
  <si>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</si>
  <si>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</si>
  <si>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</si>
  <si>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</si>
  <si>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</si>
  <si>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</si>
  <si>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</si>
  <si>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</si>
  <si>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</si>
  <si>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</si>
  <si>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</si>
  <si>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</si>
  <si>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</si>
  <si>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</si>
  <si>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</si>
  <si>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</si>
  <si>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</si>
  <si>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</si>
  <si>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</si>
  <si>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</si>
  <si>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</si>
  <si>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</si>
  <si>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</si>
  <si>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</si>
  <si>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</si>
  <si>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</si>
  <si>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</si>
  <si>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</si>
  <si>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</si>
  <si>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</si>
  <si>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</si>
  <si>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</si>
  <si>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</si>
  <si>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</si>
  <si>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</si>
  <si>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</si>
  <si>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</si>
  <si>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</si>
  <si>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</si>
  <si>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</si>
  <si>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</si>
  <si>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</si>
  <si>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</si>
  <si>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</si>
  <si>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</si>
  <si>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</si>
  <si>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</si>
  <si>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</si>
  <si>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</si>
  <si>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</si>
  <si>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</si>
  <si>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</si>
  <si>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</si>
  <si>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</si>
  <si>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</si>
  <si>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</si>
  <si>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</si>
  <si>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</si>
  <si>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</si>
  <si>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</si>
  <si>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</si>
  <si>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</si>
  <si>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</si>
  <si>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</si>
  <si>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</si>
  <si>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</si>
  <si>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</si>
  <si>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</si>
  <si>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</si>
  <si>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</si>
  <si>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</si>
  <si>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</si>
  <si>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</si>
  <si>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</si>
  <si>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</si>
  <si>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</si>
  <si>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</si>
  <si>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</si>
  <si>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</si>
  <si>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</si>
  <si>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</si>
  <si>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</si>
  <si>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</si>
  <si>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</si>
  <si>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</si>
  <si>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</si>
  <si>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</si>
  <si>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</si>
  <si>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</si>
  <si>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</si>
  <si>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</si>
  <si>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</si>
  <si>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</si>
  <si>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</si>
  <si>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</si>
  <si>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</si>
  <si>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</si>
  <si>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</si>
  <si>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</si>
  <si>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</si>
  <si>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</si>
  <si>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</si>
  <si>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</si>
  <si>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</si>
  <si>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</si>
  <si>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</si>
  <si>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</si>
  <si>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</si>
  <si>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</si>
  <si>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</si>
  <si>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</si>
  <si>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</si>
  <si>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</si>
  <si>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</si>
  <si>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</si>
  <si>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</si>
  <si>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</si>
  <si>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</si>
  <si>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</si>
  <si>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</si>
  <si>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</si>
  <si>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</si>
  <si>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</si>
  <si>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</si>
  <si>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</si>
  <si>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</si>
  <si>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</si>
  <si>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</si>
  <si>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</si>
  <si>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</si>
  <si>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</si>
  <si>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</si>
  <si>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</si>
  <si>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</si>
  <si>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</si>
  <si>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</si>
  <si>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</si>
  <si>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</si>
  <si>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</si>
  <si>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</si>
  <si>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</si>
  <si>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</si>
  <si>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</si>
  <si>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</si>
  <si>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</si>
  <si>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</si>
  <si>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</si>
  <si>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</si>
  <si>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</si>
  <si>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</si>
  <si>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</si>
  <si>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</si>
  <si>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</si>
  <si>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</si>
  <si>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</si>
  <si>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</si>
  <si>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</si>
  <si>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</si>
  <si>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</si>
  <si>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</si>
  <si>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</si>
  <si>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</si>
  <si>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</si>
  <si>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</si>
  <si>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</si>
  <si>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</si>
  <si>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</si>
  <si>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</si>
  <si>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</si>
  <si>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</si>
  <si>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</si>
  <si>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</si>
  <si>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</si>
  <si>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</si>
  <si>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</si>
  <si>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</si>
  <si>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</si>
  <si>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</si>
  <si>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</si>
  <si>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</si>
  <si>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</si>
  <si>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</si>
  <si>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</si>
  <si>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</si>
  <si>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</si>
  <si>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</si>
  <si>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</si>
  <si>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</si>
  <si>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</si>
  <si>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</si>
  <si>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</si>
  <si>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</si>
  <si>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</si>
  <si>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</si>
  <si>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</si>
  <si>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</si>
  <si>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</si>
  <si>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</si>
  <si>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</si>
  <si>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</si>
  <si>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</si>
  <si>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</si>
  <si>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</si>
  <si>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</si>
  <si>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</si>
  <si>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</si>
  <si>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</si>
  <si>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</si>
  <si>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</si>
  <si>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</si>
  <si>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</si>
  <si>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</si>
  <si>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</si>
  <si>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</si>
  <si>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</si>
  <si>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</si>
  <si>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</si>
  <si>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</si>
  <si>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</si>
  <si>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</si>
  <si>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</si>
  <si>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</si>
  <si>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</si>
  <si>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</si>
  <si>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</si>
  <si>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</si>
  <si>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</si>
  <si>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</si>
  <si>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</si>
  <si>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</si>
  <si>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</si>
  <si>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</si>
  <si>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</si>
  <si>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</si>
  <si>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</si>
  <si>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</si>
  <si>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</si>
  <si>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</si>
  <si>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</si>
  <si>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</si>
  <si>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</si>
  <si>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</si>
  <si>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</si>
  <si>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</si>
  <si>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</si>
  <si>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</si>
  <si>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</si>
  <si>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</si>
  <si>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</si>
  <si>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</si>
  <si>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</si>
  <si>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</si>
  <si>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</si>
  <si>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</si>
  <si>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</si>
  <si>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</si>
  <si>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</si>
  <si>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</si>
  <si>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</si>
  <si>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</si>
  <si>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</si>
  <si>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</si>
  <si>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</si>
  <si>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</si>
  <si>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</si>
  <si>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</si>
  <si>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</si>
  <si>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</si>
  <si>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</si>
  <si>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</si>
  <si>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</si>
  <si>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</si>
  <si>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</si>
  <si>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</si>
  <si>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</si>
  <si>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</si>
  <si>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</si>
  <si>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</si>
  <si>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</si>
  <si>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</si>
  <si>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</si>
  <si>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</si>
  <si>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</si>
  <si>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</si>
  <si>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</si>
  <si>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</si>
  <si>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</si>
  <si>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</si>
  <si>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</si>
  <si>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</si>
  <si>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</si>
  <si>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</si>
  <si>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</si>
  <si>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</si>
  <si>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</si>
  <si>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</si>
  <si>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</si>
  <si>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</si>
  <si>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</si>
  <si>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</si>
  <si>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</si>
  <si>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</si>
  <si>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</si>
  <si>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</si>
  <si>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</si>
  <si>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</si>
  <si>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</si>
  <si>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</si>
  <si>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</si>
  <si>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</si>
  <si>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</si>
  <si>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</si>
  <si>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</si>
  <si>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</si>
  <si>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</si>
  <si>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</si>
  <si>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</si>
  <si>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</si>
  <si>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</si>
  <si>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</si>
  <si>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</si>
  <si>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</si>
  <si>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</si>
  <si>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</si>
  <si>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</si>
  <si>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</si>
  <si>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</si>
  <si>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</si>
  <si>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</si>
  <si>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</si>
  <si>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</si>
  <si>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</si>
  <si>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</si>
  <si>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</si>
  <si>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</si>
  <si>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</si>
  <si>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</si>
  <si>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</si>
  <si>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</si>
  <si>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</si>
  <si>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</si>
  <si>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</si>
  <si>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</si>
  <si>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</si>
  <si>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</si>
  <si>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</si>
  <si>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</si>
  <si>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</si>
  <si>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</si>
  <si>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</si>
  <si>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</si>
  <si>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</si>
  <si>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</si>
  <si>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</si>
  <si>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</si>
  <si>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</si>
  <si>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</si>
  <si>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</si>
  <si>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</si>
  <si>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</si>
  <si>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</si>
  <si>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</si>
  <si>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</si>
  <si>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</si>
  <si>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</si>
  <si>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</si>
  <si>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</si>
  <si>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</si>
  <si>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</si>
  <si>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</si>
  <si>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</si>
  <si>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</si>
  <si>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</si>
  <si>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</si>
  <si>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</si>
  <si>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</si>
  <si>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</si>
  <si>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</si>
  <si>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</si>
  <si>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</si>
  <si>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</si>
  <si>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</si>
  <si>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</si>
  <si>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</si>
  <si>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</si>
  <si>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</si>
  <si>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</si>
  <si>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</si>
  <si>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</si>
  <si>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</si>
  <si>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</si>
  <si>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</si>
  <si>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</si>
  <si>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</si>
  <si>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</si>
  <si>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</si>
  <si>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</si>
  <si>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</si>
  <si>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</si>
  <si>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</si>
  <si>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</si>
  <si>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</si>
  <si>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</si>
  <si>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</si>
  <si>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</si>
  <si>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</si>
  <si>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</si>
  <si>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</si>
  <si>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</si>
  <si>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</si>
  <si>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</si>
  <si>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</si>
  <si>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</si>
  <si>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</si>
  <si>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</si>
  <si>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</si>
  <si>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</si>
  <si>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</si>
  <si>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</si>
  <si>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</si>
  <si>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</si>
  <si>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</si>
  <si>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</si>
  <si>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</si>
  <si>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</si>
  <si>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</si>
  <si>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</si>
  <si>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</si>
  <si>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</si>
  <si>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</si>
  <si>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</si>
  <si>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</si>
  <si>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</si>
  <si>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</si>
  <si>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</si>
  <si>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</si>
  <si>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</si>
  <si>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</si>
  <si>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</si>
  <si>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</si>
  <si>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</si>
  <si>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</si>
  <si>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</si>
  <si>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</si>
  <si>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</si>
  <si>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</si>
  <si>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</si>
  <si>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</si>
  <si>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</si>
  <si>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</si>
  <si>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</si>
  <si>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</si>
  <si>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</si>
  <si>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</si>
  <si>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</si>
  <si>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</si>
  <si>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</si>
  <si>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</si>
  <si>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</si>
  <si>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</si>
  <si>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</si>
  <si>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</si>
  <si>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</si>
  <si>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</si>
  <si>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</si>
  <si>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</si>
  <si>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</si>
  <si>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</si>
  <si>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</si>
  <si>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</si>
  <si>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</si>
  <si>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</si>
  <si>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</si>
  <si>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</si>
  <si>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</si>
  <si>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</si>
  <si>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</si>
  <si>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</si>
  <si>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</si>
  <si>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</si>
  <si>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</si>
  <si>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</si>
  <si>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</si>
  <si>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</si>
  <si>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</si>
  <si>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</si>
  <si>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</si>
  <si>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</si>
  <si>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</si>
  <si>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</si>
  <si>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</si>
  <si>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</si>
  <si>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</si>
  <si>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</si>
  <si>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</si>
  <si>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</si>
  <si>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</si>
  <si>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</si>
  <si>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</si>
  <si>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</si>
  <si>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</si>
  <si>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</si>
  <si>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</si>
  <si>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</si>
  <si>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</si>
  <si>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</si>
  <si>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</si>
  <si>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</si>
  <si>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</si>
  <si>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</si>
  <si>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</si>
  <si>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</si>
  <si>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</si>
  <si>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</si>
  <si>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</si>
  <si>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</si>
  <si>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</si>
  <si>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</si>
  <si>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</si>
  <si>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</si>
  <si>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</si>
  <si>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</si>
  <si>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</si>
  <si>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</si>
  <si>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</si>
  <si>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</si>
  <si>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</si>
  <si>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</si>
  <si>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</si>
  <si>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</si>
  <si>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</si>
  <si>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</si>
  <si>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</si>
  <si>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</si>
  <si>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</si>
  <si>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</si>
  <si>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</si>
  <si>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</si>
  <si>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</si>
  <si>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</si>
  <si>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</si>
  <si>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</si>
  <si>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</si>
  <si>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</si>
  <si>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</si>
  <si>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</si>
  <si>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</si>
  <si>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</si>
  <si>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</si>
  <si>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</si>
  <si>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</si>
  <si>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</si>
  <si>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</si>
  <si>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</si>
  <si>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</si>
  <si>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</si>
  <si>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</si>
  <si>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</si>
  <si>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</si>
  <si>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</si>
  <si>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</si>
  <si>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</si>
  <si>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</si>
  <si>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</si>
  <si>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</si>
  <si>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</si>
  <si>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</si>
  <si>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</si>
  <si>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</si>
  <si>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</si>
  <si>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</si>
  <si>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</si>
  <si>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</si>
  <si>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</si>
  <si>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</si>
  <si>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</si>
  <si>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</si>
  <si>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</si>
  <si>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</si>
  <si>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</si>
  <si>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</si>
  <si>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</si>
  <si>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</si>
  <si>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</si>
  <si>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</si>
  <si>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</si>
  <si>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</si>
  <si>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</si>
  <si>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</si>
  <si>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</si>
  <si>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</si>
  <si>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</si>
  <si>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</si>
  <si>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</si>
  <si>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</si>
  <si>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</si>
  <si>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</si>
  <si>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</si>
  <si>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</si>
  <si>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</si>
  <si>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</si>
  <si>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</si>
  <si>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</si>
  <si>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</si>
  <si>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</si>
  <si>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</si>
  <si>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</si>
  <si>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</si>
  <si>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</si>
  <si>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</si>
  <si>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</si>
  <si>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</si>
  <si>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</si>
  <si>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</si>
  <si>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</si>
  <si>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</si>
  <si>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</si>
  <si>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</si>
  <si>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</si>
  <si>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</si>
  <si>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</si>
  <si>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</si>
  <si>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</si>
  <si>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</si>
  <si>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</si>
  <si>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</si>
  <si>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</si>
  <si>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</si>
  <si>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</si>
  <si>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</si>
  <si>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</si>
  <si>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</si>
  <si>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</si>
  <si>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</si>
  <si>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</si>
  <si>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</si>
  <si>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</si>
  <si>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</si>
  <si>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</si>
  <si>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</si>
  <si>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</si>
  <si>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</si>
  <si>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</si>
  <si>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</si>
  <si>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</si>
  <si>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</si>
  <si>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</si>
  <si>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</si>
  <si>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</si>
  <si>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</si>
  <si>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</si>
  <si>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</si>
  <si>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</si>
  <si>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</si>
  <si>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</si>
  <si>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</si>
  <si>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</si>
  <si>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</si>
  <si>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</si>
  <si>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</si>
  <si>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</si>
  <si>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</si>
  <si>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</si>
  <si>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</si>
  <si>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</si>
  <si>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</si>
  <si>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</si>
  <si>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</si>
  <si>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</si>
  <si>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</si>
  <si>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</si>
  <si>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</si>
  <si>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</si>
  <si>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</si>
  <si>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</si>
  <si>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</si>
  <si>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</si>
  <si>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</si>
  <si>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</si>
  <si>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</si>
  <si>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</si>
  <si>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</si>
  <si>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</si>
  <si>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</si>
  <si>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</si>
  <si>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</si>
  <si>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</si>
  <si>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</si>
  <si>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</si>
  <si>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</si>
  <si>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</si>
  <si>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</si>
  <si>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</si>
  <si>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</si>
  <si>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</si>
  <si>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</si>
  <si>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</si>
  <si>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</si>
  <si>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</si>
  <si>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</si>
  <si>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</si>
  <si>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</si>
  <si>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</si>
  <si>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</si>
  <si>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</si>
  <si>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</si>
  <si>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</si>
  <si>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</si>
  <si>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</si>
  <si>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</si>
  <si>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</si>
  <si>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</si>
  <si>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</si>
  <si>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</si>
  <si>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</si>
  <si>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</si>
  <si>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</si>
  <si>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</si>
  <si>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</si>
  <si>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</si>
  <si>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</si>
  <si>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</si>
  <si>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</si>
  <si>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</si>
  <si>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</si>
  <si>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</si>
  <si>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</si>
  <si>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</si>
  <si>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</si>
  <si>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</si>
  <si>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</si>
  <si>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</si>
  <si>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</si>
  <si>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</si>
  <si>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</si>
  <si>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</si>
  <si>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</si>
  <si>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</si>
  <si>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</si>
  <si>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</si>
  <si>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</si>
  <si>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</si>
  <si>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</si>
  <si>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</si>
  <si>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</si>
  <si>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</si>
  <si>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</si>
  <si>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</si>
  <si>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</si>
  <si>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</si>
  <si>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</si>
  <si>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</si>
  <si>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</si>
  <si>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</si>
  <si>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</si>
  <si>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</si>
  <si>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</si>
  <si>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</si>
  <si>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</si>
  <si>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</si>
  <si>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</si>
  <si>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</si>
  <si>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</si>
  <si>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</si>
  <si>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</si>
  <si>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</si>
  <si>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</si>
  <si>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</si>
  <si>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</si>
  <si>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</si>
  <si>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</si>
  <si>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</si>
  <si>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</si>
  <si>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</si>
  <si>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</si>
  <si>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</si>
  <si>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</si>
  <si>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</si>
  <si>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</si>
  <si>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</si>
  <si>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</si>
  <si>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</si>
  <si>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</si>
  <si>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</si>
  <si>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</si>
  <si>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</si>
  <si>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</si>
  <si>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</si>
  <si>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</si>
  <si>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</si>
  <si>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</si>
  <si>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</si>
  <si>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</si>
  <si>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</si>
  <si>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</si>
  <si>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</si>
  <si>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</si>
  <si>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</si>
  <si>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</si>
  <si>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</si>
  <si>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</si>
  <si>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</si>
  <si>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</si>
  <si>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</si>
  <si>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</si>
  <si>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</si>
  <si>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</si>
  <si>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</si>
  <si>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</si>
  <si>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</si>
  <si>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</si>
  <si>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</si>
  <si>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</si>
  <si>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</si>
  <si>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</si>
  <si>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</si>
  <si>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</si>
  <si>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</si>
  <si>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</si>
  <si>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</si>
  <si>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</si>
  <si>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</si>
  <si>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</si>
  <si>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</si>
  <si>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</si>
  <si>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</si>
  <si>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</si>
  <si>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</si>
  <si>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</si>
  <si>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</si>
  <si>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</si>
  <si>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</si>
  <si>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</si>
  <si>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</si>
  <si>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</si>
  <si>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</si>
  <si>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</si>
  <si>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</si>
  <si>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</si>
  <si>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</si>
  <si>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</si>
  <si>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</si>
  <si>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</si>
  <si>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</si>
  <si>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</si>
  <si>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</si>
  <si>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</si>
  <si>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</si>
  <si>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</si>
  <si>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</si>
  <si>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</si>
  <si>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</si>
  <si>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</si>
  <si>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</si>
  <si>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</si>
  <si>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</si>
  <si>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</si>
  <si>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</si>
  <si>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</si>
  <si>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</si>
  <si>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</si>
  <si>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</si>
  <si>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</si>
  <si>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</si>
  <si>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</si>
  <si>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</si>
  <si>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</si>
  <si>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</si>
  <si>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</si>
  <si>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</si>
  <si>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</si>
  <si>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</si>
  <si>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</si>
  <si>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</si>
  <si>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</si>
  <si>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</si>
  <si>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</si>
  <si>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</si>
  <si>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</si>
  <si>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</si>
  <si>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</si>
  <si>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</si>
  <si>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</si>
  <si>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</si>
  <si>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</si>
  <si>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</si>
  <si>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</si>
  <si>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</si>
  <si>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</si>
  <si>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</si>
  <si>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</si>
  <si>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</si>
  <si>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</si>
  <si>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</si>
  <si>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</si>
  <si>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</si>
  <si>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</si>
  <si>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</si>
  <si>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</si>
  <si>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</si>
  <si>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</si>
  <si>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</si>
  <si>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</si>
  <si>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</si>
  <si>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</si>
  <si>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</si>
  <si>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</si>
  <si>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</si>
  <si>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</si>
  <si>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</si>
  <si>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</si>
  <si>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</si>
  <si>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</si>
  <si>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</si>
  <si>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</si>
  <si>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</si>
  <si>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</si>
  <si>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</si>
  <si>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</si>
  <si>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</si>
  <si>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</si>
  <si>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</si>
  <si>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</si>
  <si>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</si>
  <si>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</si>
  <si>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</si>
  <si>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</si>
  <si>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</si>
  <si>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</si>
  <si>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</si>
  <si>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</si>
  <si>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</si>
  <si>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</si>
  <si>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</si>
  <si>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</si>
  <si>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</si>
  <si>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</si>
  <si>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</si>
  <si>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</si>
  <si>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</si>
  <si>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</si>
  <si>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</si>
  <si>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</si>
  <si>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</si>
  <si>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</si>
  <si>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</si>
  <si>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</si>
  <si>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</si>
  <si>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</si>
  <si>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</si>
  <si>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</si>
  <si>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</si>
  <si>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</si>
  <si>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</si>
  <si>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</si>
  <si>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</si>
  <si>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</si>
  <si>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</si>
  <si>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</si>
  <si>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</si>
  <si>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</si>
  <si>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</si>
  <si>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</si>
  <si>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</si>
  <si>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</si>
  <si>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</si>
  <si>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</si>
  <si>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</si>
  <si>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</si>
  <si>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</si>
  <si>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</si>
  <si>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</si>
  <si>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</si>
  <si>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</si>
  <si>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</si>
  <si>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</si>
  <si>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</si>
  <si>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</si>
  <si>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</si>
  <si>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</si>
  <si>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</si>
  <si>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</si>
  <si>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</si>
  <si>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</si>
  <si>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</si>
  <si>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</si>
  <si>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</si>
  <si>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</si>
  <si>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</si>
  <si>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</si>
  <si>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</si>
  <si>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</si>
  <si>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</si>
  <si>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</si>
  <si>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</si>
  <si>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</si>
  <si>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</si>
  <si>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</si>
  <si>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</si>
  <si>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</si>
  <si>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</si>
  <si>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</si>
  <si>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</si>
  <si>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</si>
  <si>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</si>
  <si>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</si>
  <si>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</si>
  <si>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</si>
  <si>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</si>
  <si>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</si>
  <si>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</si>
  <si>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</si>
  <si>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</si>
  <si>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</si>
  <si>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</si>
  <si>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</si>
  <si>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</si>
  <si>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</si>
  <si>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</si>
  <si>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</si>
  <si>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</si>
  <si>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</si>
  <si>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</si>
  <si>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</si>
  <si>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</si>
  <si>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</si>
  <si>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</si>
  <si>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</si>
  <si>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</si>
  <si>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</si>
  <si>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</si>
  <si>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</si>
  <si>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</si>
  <si>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</si>
  <si>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</si>
  <si>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</si>
  <si>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</si>
  <si>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</si>
  <si>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</si>
  <si>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</si>
  <si>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</si>
  <si>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</si>
  <si>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</si>
  <si>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</si>
  <si>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</si>
  <si>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</si>
  <si>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</si>
  <si>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</si>
  <si>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</si>
  <si>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</si>
  <si>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</si>
  <si>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</si>
  <si>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</si>
  <si>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</si>
  <si>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</si>
  <si>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</si>
  <si>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</si>
  <si>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</si>
  <si>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</si>
  <si>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</si>
  <si>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</si>
  <si>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</si>
  <si>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</si>
  <si>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</si>
  <si>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</si>
  <si>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</si>
  <si>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</si>
  <si>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</si>
  <si>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</si>
  <si>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</si>
  <si>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</si>
  <si>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</si>
  <si>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</si>
  <si>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</si>
  <si>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</si>
  <si>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</si>
  <si>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</si>
  <si>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</si>
  <si>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</si>
  <si>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</si>
  <si>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</si>
  <si>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</si>
  <si>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</si>
  <si>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</si>
  <si>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</si>
  <si>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</si>
  <si>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</si>
  <si>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</si>
  <si>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</si>
  <si>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</si>
  <si>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</si>
  <si>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</si>
  <si>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</si>
  <si>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</si>
  <si>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</si>
  <si>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</si>
  <si>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</si>
  <si>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</si>
  <si>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</si>
  <si>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</si>
  <si>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</si>
  <si>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</si>
  <si>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</si>
  <si>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</si>
  <si>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</si>
  <si>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</si>
  <si>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</si>
  <si>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</si>
  <si>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</si>
  <si>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</si>
  <si>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</si>
  <si>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</si>
  <si>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</si>
  <si>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</si>
  <si>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</si>
  <si>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</si>
  <si>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</si>
  <si>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</si>
  <si>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</si>
  <si>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</si>
  <si>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</si>
  <si>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</si>
  <si>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</si>
  <si>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</si>
  <si>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</si>
  <si>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</si>
  <si>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</si>
  <si>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</si>
  <si>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</si>
  <si>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</si>
  <si>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</si>
  <si>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</si>
  <si>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</si>
  <si>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</si>
  <si>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</si>
  <si>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</si>
  <si>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</si>
  <si>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</si>
  <si>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</si>
  <si>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</si>
  <si>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</si>
  <si>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</si>
  <si>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</si>
  <si>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</si>
  <si>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</si>
  <si>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</si>
  <si>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</si>
  <si>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</si>
  <si>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</si>
  <si>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</si>
  <si>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</si>
  <si>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</si>
  <si>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</si>
  <si>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</si>
  <si>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</si>
  <si>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</si>
  <si>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</si>
  <si>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</si>
  <si>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</si>
  <si>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</si>
  <si>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</si>
  <si>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</si>
  <si>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</si>
  <si>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</si>
  <si>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</si>
  <si>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</si>
  <si>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</si>
  <si>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</si>
  <si>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</si>
  <si>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</si>
  <si>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</si>
  <si>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</si>
  <si>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</si>
  <si>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</si>
  <si>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</si>
  <si>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</si>
  <si>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</si>
  <si>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</si>
  <si>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</si>
  <si>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</si>
  <si>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</si>
  <si>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</si>
  <si>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</si>
  <si>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</si>
  <si>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</si>
  <si>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</si>
  <si>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</si>
  <si>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</si>
  <si>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</si>
  <si>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</si>
  <si>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</si>
  <si>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</si>
  <si>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</si>
  <si>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</si>
  <si>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</si>
  <si>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</si>
  <si>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</si>
  <si>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</si>
  <si>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</si>
  <si>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</si>
  <si>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</si>
  <si>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</si>
  <si>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</si>
  <si>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</si>
  <si>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</si>
  <si>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</si>
  <si>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</si>
  <si>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</si>
  <si>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</si>
  <si>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</si>
  <si>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</si>
  <si>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</si>
  <si>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</si>
  <si>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</si>
  <si>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</si>
  <si>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</si>
  <si>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</si>
  <si>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</si>
  <si>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</si>
  <si>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</si>
  <si>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</si>
  <si>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</si>
  <si>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</si>
  <si>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</si>
  <si>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</si>
  <si>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</si>
  <si>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</si>
  <si>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</si>
  <si>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</si>
  <si>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</si>
  <si>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</si>
  <si>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</si>
  <si>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</si>
  <si>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</si>
  <si>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</si>
  <si>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</si>
  <si>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</si>
  <si>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</si>
  <si>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</si>
  <si>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</si>
  <si>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</si>
  <si>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</si>
  <si>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</si>
  <si>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</si>
  <si>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</si>
  <si>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</si>
  <si>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</si>
  <si>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</si>
  <si>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</si>
  <si>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</si>
  <si>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</si>
  <si>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</si>
  <si>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</si>
  <si>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</si>
  <si>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</si>
  <si>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</si>
  <si>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</si>
  <si>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</si>
  <si>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</si>
  <si>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</si>
  <si>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</si>
  <si>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</si>
  <si>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</si>
  <si>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</si>
  <si>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</si>
  <si>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</si>
  <si>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</si>
  <si>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</si>
  <si>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</si>
  <si>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</si>
  <si>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</si>
  <si>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</si>
  <si>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</si>
  <si>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</si>
  <si>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</si>
  <si>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</si>
  <si>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</si>
  <si>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</si>
  <si>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</si>
  <si>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</si>
  <si>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</si>
  <si>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</si>
  <si>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</si>
  <si>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</si>
  <si>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</si>
  <si>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</si>
  <si>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</si>
  <si>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</si>
  <si>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</si>
  <si>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</si>
  <si>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</si>
  <si>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</si>
  <si>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</si>
  <si>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</si>
  <si>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</si>
  <si>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</si>
  <si>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</si>
  <si>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</si>
  <si>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</si>
  <si>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</si>
  <si>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</si>
  <si>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</si>
  <si>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</si>
  <si>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</si>
  <si>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</si>
  <si>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</si>
  <si>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</si>
  <si>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</si>
  <si>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</si>
  <si>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</si>
  <si>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</si>
  <si>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</si>
  <si>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</si>
  <si>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</si>
  <si>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</si>
  <si>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</si>
  <si>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</si>
  <si>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</si>
  <si>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</si>
  <si>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</si>
  <si>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</si>
  <si>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</si>
  <si>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</si>
  <si>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</si>
  <si>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</si>
  <si>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</si>
  <si>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</si>
  <si>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</si>
  <si>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</si>
  <si>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</si>
  <si>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</si>
  <si>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</si>
  <si>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</si>
  <si>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</si>
  <si>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</si>
  <si>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</si>
  <si>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</si>
  <si>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</si>
  <si>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</si>
  <si>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</si>
  <si>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</si>
  <si>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</si>
  <si>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</si>
  <si>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</si>
  <si>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</si>
  <si>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</si>
  <si>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</si>
  <si>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</si>
  <si>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</si>
  <si>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</si>
  <si>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</si>
  <si>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</si>
  <si>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</si>
  <si>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</si>
  <si>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</si>
  <si>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</si>
  <si>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</si>
  <si>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</si>
  <si>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</si>
  <si>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</si>
  <si>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</si>
  <si>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</si>
  <si>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</si>
  <si>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</si>
  <si>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</si>
  <si>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</si>
  <si>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</si>
  <si>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</si>
  <si>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</si>
  <si>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</si>
  <si>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</si>
  <si>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</si>
  <si>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</si>
  <si>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</si>
  <si>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</si>
  <si>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</si>
  <si>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</si>
  <si>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</si>
  <si>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</si>
  <si>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</si>
  <si>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</si>
  <si>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</si>
  <si>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</si>
  <si>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</si>
  <si>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</si>
  <si>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</si>
  <si>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</si>
  <si>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</si>
  <si>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</si>
  <si>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</si>
  <si>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</si>
  <si>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</si>
  <si>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</si>
  <si>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</si>
  <si>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</si>
  <si>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</si>
  <si>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</si>
  <si>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</si>
  <si>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</si>
  <si>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</si>
  <si>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</si>
  <si>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</si>
  <si>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</si>
  <si>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</si>
  <si>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</si>
  <si>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</si>
  <si>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</si>
  <si>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</si>
  <si>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</si>
  <si>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</si>
  <si>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</si>
  <si>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</si>
  <si>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</si>
  <si>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</si>
  <si>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</si>
  <si>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</si>
  <si>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</si>
  <si>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</si>
  <si>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</si>
  <si>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</si>
  <si>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</si>
  <si>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</si>
  <si>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</si>
  <si>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</si>
  <si>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</si>
  <si>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</si>
  <si>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</si>
  <si>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</si>
  <si>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</si>
  <si>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</si>
  <si>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</si>
  <si>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</si>
  <si>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</si>
  <si>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</si>
  <si>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</si>
  <si>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</si>
  <si>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</si>
  <si>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</si>
  <si>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</si>
  <si>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</si>
  <si>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</si>
  <si>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</si>
  <si>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</si>
  <si>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</si>
  <si>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</si>
  <si>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</si>
  <si>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</si>
  <si>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</si>
  <si>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</si>
  <si>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</si>
  <si>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</si>
  <si>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</si>
  <si>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</si>
  <si>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</si>
  <si>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</si>
  <si>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</si>
  <si>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</si>
  <si>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</si>
  <si>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</si>
  <si>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</si>
  <si>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</si>
  <si>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</si>
  <si>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</si>
  <si>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</si>
  <si>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</si>
  <si>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</si>
  <si>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</si>
  <si>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</si>
  <si>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</si>
  <si>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</si>
  <si>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</si>
  <si>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</si>
  <si>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</si>
  <si>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</si>
  <si>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</si>
  <si>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</si>
  <si>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</si>
  <si>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</si>
  <si>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</si>
  <si>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</si>
  <si>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</si>
  <si>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</si>
  <si>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</si>
  <si>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</si>
  <si>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</si>
  <si>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</si>
  <si>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</si>
  <si>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</si>
  <si>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</si>
  <si>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</si>
  <si>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</si>
  <si>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</si>
  <si>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</si>
  <si>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</si>
  <si>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</si>
  <si>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</si>
  <si>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</si>
  <si>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</si>
  <si>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</si>
  <si>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</si>
  <si>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</si>
  <si>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</si>
  <si>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</si>
  <si>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</si>
  <si>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</si>
  <si>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</si>
  <si>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</si>
  <si>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</si>
  <si>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</si>
  <si>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</si>
  <si>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</si>
  <si>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</si>
  <si>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</si>
  <si>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</si>
  <si>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</si>
  <si>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</si>
  <si>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</si>
  <si>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</si>
  <si>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</si>
  <si>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</si>
  <si>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</si>
  <si>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</si>
  <si>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</si>
  <si>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</si>
  <si>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</si>
  <si>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</si>
  <si>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</si>
  <si>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</si>
  <si>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</si>
  <si>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</si>
  <si>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</si>
  <si>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</si>
  <si>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</si>
  <si>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</si>
  <si>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</si>
  <si>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</si>
  <si>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</si>
  <si>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</si>
  <si>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</si>
  <si>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</si>
  <si>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</si>
  <si>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</si>
  <si>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</si>
  <si>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</si>
  <si>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</si>
  <si>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</si>
  <si>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</si>
  <si>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</si>
  <si>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</si>
  <si>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</si>
  <si>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</si>
  <si>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</si>
  <si>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</si>
  <si>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</si>
  <si>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</si>
  <si>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</si>
  <si>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</si>
  <si>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</si>
  <si>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</si>
  <si>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</si>
  <si>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</si>
  <si>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</si>
  <si>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</si>
  <si>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</si>
  <si>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</si>
  <si>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</si>
  <si>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</si>
  <si>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</si>
  <si>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</si>
  <si>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</si>
  <si>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</si>
  <si>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</si>
  <si>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</si>
  <si>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</si>
  <si>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</si>
  <si>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</si>
  <si>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</si>
  <si>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</si>
  <si>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</si>
  <si>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</si>
  <si>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</si>
  <si>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</si>
  <si>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</si>
  <si>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</si>
  <si>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</si>
  <si>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</si>
  <si>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</si>
  <si>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</si>
  <si>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</si>
  <si>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</si>
  <si>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</si>
  <si>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</si>
  <si>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</si>
  <si>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</si>
  <si>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</si>
  <si>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</si>
  <si>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</si>
  <si>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</si>
  <si>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</si>
  <si>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</si>
  <si>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</si>
  <si>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</si>
  <si>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</si>
  <si>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</si>
  <si>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</si>
  <si>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</si>
  <si>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</si>
  <si>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</si>
  <si>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</si>
  <si>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</si>
  <si>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</si>
  <si>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</si>
  <si>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</si>
  <si>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</si>
  <si>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</si>
  <si>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</si>
  <si>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</si>
  <si>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</si>
  <si>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</si>
  <si>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</si>
  <si>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</si>
  <si>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</si>
  <si>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</si>
  <si>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</si>
  <si>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</si>
  <si>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</si>
  <si>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</si>
  <si>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</si>
  <si>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</si>
  <si>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</si>
  <si>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</si>
  <si>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</si>
  <si>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</si>
  <si>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</si>
  <si>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</si>
  <si>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</si>
  <si>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</si>
  <si>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</si>
  <si>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</si>
  <si>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</si>
  <si>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</si>
  <si>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</si>
  <si>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</si>
  <si>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</si>
  <si>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</si>
  <si>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</si>
  <si>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</si>
  <si>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</si>
  <si>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</si>
  <si>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</si>
  <si>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</si>
  <si>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</si>
  <si>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</si>
  <si>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</si>
  <si>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</si>
  <si>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</si>
  <si>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</si>
  <si>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</si>
  <si>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</si>
  <si>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</si>
  <si>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</si>
  <si>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</si>
  <si>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</si>
  <si>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</si>
  <si>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</si>
  <si>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</si>
  <si>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</si>
  <si>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</si>
  <si>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</si>
  <si>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</si>
  <si>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</si>
  <si>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</si>
  <si>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</si>
  <si>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</si>
  <si>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</si>
  <si>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</si>
  <si>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</si>
  <si>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</si>
  <si>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</si>
  <si>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</si>
  <si>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</si>
  <si>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</si>
  <si>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</si>
  <si>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</si>
  <si>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</si>
  <si>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</si>
  <si>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</si>
  <si>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</si>
  <si>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</si>
  <si>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</si>
  <si>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</si>
  <si>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</si>
  <si>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</si>
  <si>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</si>
  <si>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</si>
  <si>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</si>
  <si>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</si>
  <si>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</si>
  <si>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</si>
  <si>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</si>
  <si>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</si>
  <si>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</si>
  <si>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</si>
  <si>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</si>
  <si>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</si>
  <si>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</si>
  <si>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</si>
  <si>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</si>
  <si>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</si>
  <si>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</si>
  <si>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</si>
  <si>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</si>
  <si>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</si>
  <si>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</si>
  <si>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</si>
  <si>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</si>
  <si>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</si>
  <si>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</si>
  <si>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</si>
  <si>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</si>
  <si>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</si>
  <si>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</si>
  <si>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</si>
  <si>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</si>
  <si>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</si>
  <si>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</si>
  <si>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</si>
  <si>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</si>
  <si>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</si>
  <si>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</si>
  <si>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</si>
  <si>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</si>
  <si>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</si>
  <si>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</si>
  <si>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</si>
  <si>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</si>
  <si>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</si>
  <si>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</si>
  <si>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</si>
  <si>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</si>
  <si>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</si>
  <si>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</si>
  <si>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</si>
  <si>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</si>
  <si>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</si>
  <si>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</si>
  <si>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</si>
  <si>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</si>
  <si>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</si>
  <si>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</si>
  <si>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</si>
  <si>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</si>
  <si>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</si>
  <si>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</si>
  <si>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</si>
  <si>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</si>
  <si>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</si>
  <si>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</si>
  <si>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</si>
  <si>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</si>
  <si>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</si>
  <si>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</si>
  <si>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</si>
  <si>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</si>
  <si>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</si>
  <si>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</si>
  <si>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</si>
  <si>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</si>
  <si>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</si>
  <si>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</si>
  <si>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</si>
  <si>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</si>
  <si>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</si>
  <si>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</si>
  <si>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</si>
  <si>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</si>
  <si>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</si>
  <si>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</si>
  <si>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</si>
  <si>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</si>
  <si>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</si>
  <si>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</si>
  <si>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</si>
  <si>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</si>
  <si>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</si>
  <si>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</si>
  <si>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</si>
  <si>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</si>
  <si>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</si>
  <si>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</si>
  <si>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</si>
  <si>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</si>
  <si>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</si>
  <si>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</si>
  <si>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</si>
  <si>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</si>
  <si>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</si>
  <si>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</si>
  <si>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</si>
  <si>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</si>
  <si>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</si>
  <si>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</si>
  <si>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</si>
  <si>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</si>
  <si>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</si>
  <si>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</si>
  <si>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</si>
  <si>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</si>
  <si>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</si>
  <si>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</si>
  <si>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</si>
  <si>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</si>
  <si>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</si>
  <si>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</si>
  <si>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</si>
  <si>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</si>
  <si>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</si>
  <si>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</si>
  <si>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</si>
  <si>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</si>
  <si>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</si>
  <si>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</si>
  <si>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</si>
  <si>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</si>
  <si>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</si>
  <si>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</si>
  <si>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</si>
  <si>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</si>
  <si>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</si>
  <si>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</si>
  <si>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</si>
  <si>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</si>
  <si>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</si>
  <si>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</si>
  <si>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</si>
  <si>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</si>
  <si>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</si>
  <si>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</si>
  <si>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</si>
  <si>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</si>
  <si>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</si>
  <si>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</si>
  <si>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</si>
  <si>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</si>
  <si>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</si>
  <si>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</si>
  <si>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</si>
  <si>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</si>
  <si>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</si>
  <si>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</si>
  <si>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</si>
  <si>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</si>
  <si>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</si>
  <si>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</si>
  <si>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</si>
  <si>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</si>
  <si>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</si>
  <si>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</si>
  <si>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</si>
  <si>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</si>
  <si>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</si>
  <si>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</si>
  <si>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</si>
  <si>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</si>
  <si>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</si>
  <si>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</si>
  <si>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</si>
  <si>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</si>
  <si>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</si>
  <si>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</si>
  <si>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</si>
  <si>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</si>
  <si>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</si>
  <si>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</si>
  <si>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</si>
  <si>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</si>
  <si>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</si>
  <si>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</si>
  <si>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</si>
  <si>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</si>
  <si>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</si>
  <si>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</si>
  <si>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</si>
  <si>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</si>
  <si>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</si>
  <si>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</si>
  <si>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</si>
  <si>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</si>
  <si>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</si>
  <si>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</si>
  <si>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</si>
  <si>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</si>
  <si>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</si>
  <si>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</si>
  <si>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</si>
  <si>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</si>
  <si>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</si>
  <si>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</si>
  <si>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</si>
  <si>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</si>
  <si>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</si>
  <si>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</si>
  <si>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</si>
  <si>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</si>
  <si>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</si>
  <si>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</si>
  <si>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</si>
  <si>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</si>
  <si>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</si>
  <si>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</si>
  <si>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</si>
  <si>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</si>
  <si>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</si>
  <si>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</si>
  <si>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</si>
  <si>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</si>
  <si>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</si>
  <si>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</si>
  <si>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</si>
  <si>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</si>
  <si>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</si>
  <si>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</si>
  <si>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</si>
  <si>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</si>
  <si>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</si>
  <si>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</si>
  <si>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</si>
  <si>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</si>
  <si>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</si>
  <si>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</si>
  <si>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</si>
  <si>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</si>
  <si>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</si>
  <si>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</si>
  <si>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</si>
  <si>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</si>
  <si>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</si>
  <si>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</si>
  <si>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</si>
  <si>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</si>
  <si>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</si>
  <si>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</si>
  <si>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</si>
  <si>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</si>
  <si>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</si>
  <si>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</si>
  <si>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</si>
  <si>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</si>
  <si>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</si>
  <si>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</si>
  <si>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</si>
  <si>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</si>
  <si>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</si>
  <si>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</si>
  <si>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</si>
  <si>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</si>
  <si>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</si>
  <si>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</si>
  <si>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</si>
  <si>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</si>
  <si>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</si>
  <si>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</si>
  <si>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</si>
  <si>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</si>
  <si>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</si>
  <si>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</si>
  <si>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</si>
  <si>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</si>
  <si>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</si>
  <si>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</si>
  <si>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</si>
  <si>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</si>
  <si>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</si>
  <si>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</si>
  <si>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</si>
  <si>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</si>
  <si>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</si>
  <si>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</si>
  <si>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</si>
  <si>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</si>
  <si>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</si>
  <si>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</si>
  <si>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</si>
  <si>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</si>
  <si>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</si>
  <si>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</si>
  <si>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</si>
  <si>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</si>
  <si>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</si>
  <si>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</si>
  <si>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</si>
  <si>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</si>
  <si>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</si>
  <si>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</si>
  <si>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</si>
  <si>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</si>
  <si>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</si>
  <si>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</si>
  <si>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</si>
  <si>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</si>
  <si>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</si>
  <si>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</si>
  <si>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</si>
  <si>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</si>
  <si>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</si>
  <si>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</si>
  <si>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</si>
  <si>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</si>
  <si>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</si>
  <si>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</si>
  <si>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</si>
  <si>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</si>
  <si>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</si>
  <si>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</si>
  <si>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</si>
  <si>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</si>
  <si>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</si>
  <si>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</si>
  <si>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</si>
  <si>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</si>
  <si>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</si>
  <si>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</si>
  <si>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</si>
  <si>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</si>
  <si>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</si>
  <si>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</si>
  <si>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</si>
  <si>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</si>
  <si>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</si>
  <si>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</si>
  <si>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</si>
  <si>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</si>
  <si>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</si>
  <si>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</si>
  <si>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</si>
  <si>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</si>
  <si>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</si>
  <si>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</si>
  <si>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</si>
  <si>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</si>
  <si>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</si>
  <si>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</si>
  <si>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</si>
  <si>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</si>
  <si>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</si>
  <si>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</si>
  <si>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</si>
  <si>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</si>
  <si>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</si>
  <si>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</si>
  <si>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</si>
  <si>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</si>
  <si>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</si>
  <si>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</si>
  <si>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</si>
  <si>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</si>
  <si>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</si>
  <si>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</si>
  <si>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</si>
  <si>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</si>
  <si>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</si>
  <si>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</si>
  <si>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</si>
  <si>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</si>
  <si>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</si>
  <si>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</si>
  <si>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</si>
  <si>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</si>
  <si>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</si>
  <si>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</si>
  <si>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</si>
  <si>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</si>
  <si>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</si>
  <si>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</si>
  <si>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</si>
  <si>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</si>
  <si>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</si>
  <si>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</si>
  <si>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</si>
  <si>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</si>
  <si>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</si>
  <si>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</si>
  <si>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</si>
  <si>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</si>
  <si>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</si>
  <si>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</si>
  <si>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</si>
  <si>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</si>
  <si>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</si>
  <si>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</si>
  <si>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</si>
  <si>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</si>
  <si>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</si>
  <si>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</si>
  <si>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</si>
  <si>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</si>
  <si>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</si>
  <si>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</si>
  <si>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</si>
  <si>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</si>
  <si>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</si>
  <si>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</si>
  <si>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</si>
  <si>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</si>
  <si>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</si>
  <si>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</si>
  <si>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</si>
  <si>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</si>
  <si>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</si>
  <si>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</si>
  <si>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</si>
  <si>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</si>
  <si>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</si>
  <si>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</si>
  <si>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</si>
  <si>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</si>
  <si>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</si>
  <si>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</si>
  <si>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</si>
  <si>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</si>
  <si>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</si>
  <si>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</si>
  <si>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</si>
  <si>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</si>
  <si>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</si>
  <si>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</si>
  <si>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</si>
  <si>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</si>
  <si>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</si>
  <si>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</si>
  <si>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</si>
  <si>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</si>
  <si>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</si>
  <si>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</si>
  <si>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</si>
  <si>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</si>
  <si>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</si>
  <si>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</si>
  <si>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</si>
  <si>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</si>
  <si>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</si>
  <si>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</si>
  <si>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</si>
  <si>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</si>
  <si>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</si>
  <si>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</si>
  <si>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</si>
  <si>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</si>
  <si>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</si>
  <si>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</si>
  <si>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</si>
  <si>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</si>
  <si>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</si>
  <si>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</si>
  <si>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</si>
  <si>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</si>
  <si>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</si>
  <si>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</si>
  <si>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</si>
  <si>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</si>
  <si>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</si>
  <si>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</si>
  <si>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</si>
  <si>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</si>
  <si>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</si>
  <si>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</si>
  <si>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</si>
  <si>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</si>
  <si>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</si>
  <si>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</si>
  <si>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</si>
  <si>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</si>
  <si>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</si>
  <si>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</si>
  <si>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</si>
  <si>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</si>
  <si>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</si>
  <si>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</si>
  <si>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</si>
  <si>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</si>
  <si>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</si>
  <si>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</si>
  <si>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</si>
  <si>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</si>
  <si>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</si>
  <si>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</si>
  <si>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</si>
  <si>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</si>
  <si>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</si>
  <si>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</si>
  <si>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</si>
  <si>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</si>
  <si>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</si>
  <si>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</si>
  <si>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</si>
  <si>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</si>
  <si>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</si>
  <si>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</si>
  <si>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</si>
  <si>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</si>
  <si>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</si>
  <si>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</si>
  <si>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</si>
  <si>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</si>
  <si>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</si>
  <si>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</si>
  <si>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</si>
  <si>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</si>
  <si>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</si>
  <si>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</si>
  <si>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</si>
  <si>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</si>
  <si>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</si>
  <si>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</si>
  <si>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</si>
  <si>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</si>
  <si>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</si>
  <si>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</si>
  <si>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</si>
  <si>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</si>
  <si>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</si>
  <si>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</si>
  <si>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</si>
  <si>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</si>
  <si>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</si>
  <si>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</si>
  <si>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</si>
  <si>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</si>
  <si>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</si>
  <si>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</si>
  <si>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</si>
  <si>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</si>
  <si>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</si>
  <si>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</si>
  <si>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</si>
  <si>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</si>
  <si>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</si>
  <si>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</si>
  <si>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</si>
  <si>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</si>
  <si>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</si>
  <si>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</si>
  <si>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</si>
  <si>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</si>
  <si>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</si>
  <si>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</si>
  <si>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</si>
  <si>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</si>
  <si>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</si>
  <si>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</si>
  <si>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</si>
  <si>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</si>
  <si>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</si>
  <si>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</si>
  <si>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</si>
  <si>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</si>
  <si>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</si>
  <si>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</si>
  <si>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</si>
  <si>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</si>
  <si>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</si>
  <si>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</si>
  <si>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</si>
  <si>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</si>
  <si>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</si>
  <si>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</si>
  <si>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</si>
  <si>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</si>
  <si>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</si>
  <si>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</si>
  <si>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</si>
  <si>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</si>
  <si>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</si>
  <si>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</si>
  <si>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</si>
  <si>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</si>
  <si>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</si>
  <si>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</si>
  <si>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</si>
  <si>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</si>
  <si>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</si>
  <si>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</si>
  <si>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</si>
  <si>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</si>
  <si>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</si>
  <si>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</si>
  <si>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</si>
  <si>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</si>
  <si>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</si>
  <si>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</si>
  <si>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</si>
  <si>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</si>
  <si>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</si>
  <si>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</si>
  <si>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</si>
  <si>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</si>
  <si>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</si>
  <si>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</si>
  <si>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</si>
  <si>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</si>
  <si>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</si>
  <si>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</si>
  <si>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</si>
  <si>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</si>
  <si>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</si>
  <si>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</si>
  <si>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</si>
  <si>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</si>
  <si>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</si>
  <si>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</si>
  <si>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</si>
  <si>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</si>
  <si>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</si>
  <si>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</si>
  <si>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</si>
  <si>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</si>
  <si>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</si>
  <si>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</si>
  <si>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</si>
  <si>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</si>
  <si>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</si>
  <si>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</si>
  <si>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</si>
  <si>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</si>
  <si>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</si>
  <si>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</si>
  <si>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</si>
  <si>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</si>
  <si>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</si>
  <si>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</si>
  <si>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</si>
  <si>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</si>
  <si>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</si>
  <si>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</si>
  <si>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</si>
  <si>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</si>
  <si>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</si>
  <si>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</si>
  <si>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</si>
  <si>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</si>
  <si>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</si>
  <si>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</si>
  <si>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</si>
  <si>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</si>
  <si>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</si>
  <si>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</si>
  <si>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</si>
  <si>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</si>
  <si>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</si>
  <si>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</si>
  <si>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</si>
  <si>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</si>
  <si>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</si>
  <si>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</si>
  <si>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</si>
  <si>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</si>
  <si>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</si>
  <si>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</si>
  <si>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</si>
  <si>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</si>
  <si>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</si>
  <si>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</si>
  <si>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</si>
  <si>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</si>
  <si>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</si>
  <si>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</si>
  <si>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</si>
  <si>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</si>
  <si>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</si>
  <si>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</si>
  <si>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</si>
  <si>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</si>
  <si>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</si>
  <si>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</si>
  <si>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</si>
  <si>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</si>
  <si>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</si>
  <si>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</si>
  <si>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</si>
  <si>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</si>
  <si>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</si>
  <si>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</si>
  <si>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</si>
  <si>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</si>
  <si>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</si>
  <si>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</si>
  <si>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</si>
  <si>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</si>
  <si>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</si>
  <si>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</si>
  <si>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</si>
  <si>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</si>
  <si>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</si>
  <si>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</si>
  <si>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</si>
  <si>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</si>
  <si>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</si>
  <si>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</si>
  <si>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</si>
  <si>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</si>
  <si>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</si>
  <si>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</si>
  <si>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</si>
  <si>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</si>
  <si>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</si>
  <si>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</si>
  <si>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</si>
  <si>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</si>
  <si>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</si>
  <si>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</si>
  <si>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</si>
  <si>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</si>
  <si>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</si>
  <si>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</si>
  <si>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</si>
  <si>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</si>
  <si>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</si>
  <si>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</si>
  <si>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</si>
  <si>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</si>
  <si>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</si>
  <si>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</si>
  <si>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</si>
  <si>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</si>
  <si>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</si>
  <si>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</si>
  <si>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</si>
  <si>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</si>
  <si>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</si>
  <si>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</si>
  <si>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</si>
  <si>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</si>
  <si>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</si>
  <si>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</si>
  <si>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</si>
  <si>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</si>
  <si>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</si>
  <si>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</si>
  <si>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</si>
  <si>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</si>
  <si>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</si>
  <si>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</si>
  <si>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</si>
  <si>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</si>
  <si>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</si>
  <si>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</si>
  <si>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</si>
  <si>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</si>
  <si>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</si>
  <si>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</si>
  <si>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</si>
  <si>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</si>
  <si>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</si>
  <si>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</si>
  <si>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</si>
  <si>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</si>
  <si>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</si>
  <si>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</si>
  <si>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</si>
  <si>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</si>
  <si>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</si>
  <si>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</si>
  <si>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</si>
  <si>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</si>
  <si>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</si>
  <si>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</si>
  <si>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</si>
  <si>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</si>
  <si>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</si>
  <si>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</si>
  <si>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</si>
  <si>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</si>
  <si>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</si>
  <si>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</si>
  <si>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</si>
  <si>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</si>
  <si>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</si>
  <si>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</si>
  <si>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</si>
  <si>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</si>
  <si>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</si>
  <si>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</si>
  <si>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</si>
  <si>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</si>
  <si>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</si>
  <si>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</si>
  <si>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</si>
  <si>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</si>
  <si>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</si>
  <si>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</si>
  <si>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</si>
  <si>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</si>
  <si>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</si>
  <si>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</si>
  <si>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</si>
  <si>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</si>
  <si>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</si>
  <si>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</si>
  <si>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</si>
  <si>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</si>
  <si>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</si>
  <si>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</si>
  <si>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</si>
  <si>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</si>
  <si>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</si>
  <si>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</si>
  <si>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</si>
  <si>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</si>
  <si>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</si>
  <si>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</si>
  <si>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</si>
  <si>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</si>
  <si>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</si>
  <si>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</si>
  <si>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</si>
  <si>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</si>
  <si>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</si>
  <si>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</si>
  <si>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</si>
  <si>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</si>
  <si>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</si>
  <si>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</si>
  <si>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</si>
  <si>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</si>
  <si>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</si>
  <si>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</si>
  <si>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</si>
  <si>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</si>
  <si>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</si>
  <si>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</si>
  <si>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</si>
  <si>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</si>
  <si>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</si>
  <si>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</si>
  <si>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</si>
  <si>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</si>
  <si>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</si>
  <si>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</si>
  <si>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</si>
  <si>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</si>
  <si>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</si>
  <si>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</si>
  <si>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</si>
  <si>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</si>
  <si>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</si>
  <si>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</si>
  <si>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</si>
  <si>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</si>
  <si>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</si>
  <si>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</si>
  <si>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</si>
  <si>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</si>
  <si>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</si>
  <si>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</si>
  <si>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</si>
  <si>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</si>
  <si>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</si>
  <si>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</si>
  <si>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</si>
  <si>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</si>
  <si>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</si>
  <si>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</si>
  <si>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</si>
  <si>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</si>
  <si>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</si>
  <si>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</si>
  <si>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</si>
  <si>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</si>
  <si>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</si>
  <si>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</si>
  <si>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</si>
  <si>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</si>
  <si>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</si>
  <si>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</si>
  <si>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</si>
  <si>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</si>
  <si>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</si>
  <si>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</si>
  <si>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</si>
  <si>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</si>
  <si>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</si>
  <si>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</si>
  <si>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</si>
  <si>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</si>
  <si>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</si>
  <si>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</si>
  <si>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</si>
  <si>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</si>
  <si>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</si>
  <si>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</si>
  <si>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</si>
  <si>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</si>
  <si>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</si>
  <si>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</si>
  <si>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</si>
  <si>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</si>
  <si>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</si>
  <si>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</si>
  <si>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</si>
  <si>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</si>
  <si>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</si>
  <si>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</si>
  <si>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</si>
  <si>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</si>
  <si>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</si>
  <si>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</si>
  <si>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</si>
  <si>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</si>
  <si>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</si>
  <si>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</si>
  <si>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</si>
  <si>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</si>
  <si>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</si>
  <si>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</si>
  <si>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</si>
  <si>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</si>
  <si>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</si>
  <si>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</si>
  <si>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</si>
  <si>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</si>
  <si>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</si>
  <si>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</si>
  <si>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</si>
  <si>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</si>
  <si>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</si>
  <si>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</si>
  <si>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</si>
  <si>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</si>
  <si>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</si>
  <si>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</si>
  <si>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</si>
  <si>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</si>
  <si>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</si>
  <si>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</si>
  <si>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</si>
  <si>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</si>
  <si>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</si>
  <si>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</si>
  <si>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</si>
  <si>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</si>
  <si>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</si>
  <si>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</si>
  <si>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</si>
  <si>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</si>
  <si>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</si>
  <si>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</si>
  <si>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</si>
  <si>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</si>
  <si>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</si>
  <si>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</si>
  <si>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</si>
  <si>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</si>
  <si>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</si>
  <si>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</si>
  <si>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</si>
  <si>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</si>
  <si>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</si>
  <si>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</si>
  <si>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</si>
  <si>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</si>
  <si>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</si>
  <si>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</si>
  <si>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</si>
  <si>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</si>
  <si>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</si>
  <si>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</si>
  <si>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</si>
  <si>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</si>
  <si>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</si>
  <si>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</si>
  <si>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</si>
  <si>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</si>
  <si>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</si>
  <si>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</si>
  <si>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</si>
  <si>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</si>
  <si>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</si>
  <si>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</si>
  <si>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</si>
  <si>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</si>
  <si>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</si>
  <si>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</si>
  <si>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</si>
  <si>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</si>
  <si>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</si>
  <si>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</si>
  <si>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</si>
  <si>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</si>
  <si>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</si>
  <si>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</si>
  <si>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</si>
  <si>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</si>
  <si>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</si>
  <si>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</si>
  <si>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</si>
  <si>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</si>
  <si>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</si>
  <si>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</si>
  <si>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</si>
  <si>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</si>
  <si>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</si>
  <si>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</si>
  <si>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</si>
  <si>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</si>
  <si>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</si>
  <si>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</si>
  <si>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</si>
  <si>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</si>
  <si>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</si>
  <si>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</si>
  <si>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</si>
  <si>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</si>
  <si>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</si>
  <si>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</si>
  <si>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</si>
  <si>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</si>
  <si>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</si>
  <si>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</si>
  <si>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</si>
  <si>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</si>
  <si>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</si>
  <si>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</si>
  <si>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</si>
  <si>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</si>
  <si>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</si>
  <si>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</si>
  <si>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</si>
  <si>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</si>
  <si>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</si>
  <si>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</si>
  <si>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</si>
  <si>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</si>
  <si>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</si>
  <si>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</si>
  <si>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</si>
  <si>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</si>
  <si>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</si>
  <si>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</si>
  <si>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</si>
  <si>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</si>
  <si>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</si>
  <si>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</si>
  <si>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</si>
  <si>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</si>
  <si>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</si>
  <si>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</si>
  <si>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</si>
  <si>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</si>
  <si>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</si>
  <si>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</si>
  <si>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</si>
  <si>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</si>
  <si>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</si>
  <si>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</si>
  <si>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</si>
  <si>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</si>
  <si>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</si>
  <si>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</si>
  <si>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</si>
  <si>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</si>
  <si>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</si>
  <si>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</si>
  <si>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</si>
  <si>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</si>
  <si>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</si>
  <si>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</si>
  <si>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</si>
  <si>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</si>
  <si>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</si>
  <si>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</si>
  <si>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</si>
  <si>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</si>
  <si>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</si>
  <si>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</si>
  <si>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</si>
  <si>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</si>
  <si>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</si>
  <si>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</si>
  <si>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</si>
  <si>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</si>
  <si>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</si>
  <si>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</si>
  <si>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</si>
  <si>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</si>
  <si>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</si>
  <si>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</si>
  <si>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</si>
  <si>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</si>
  <si>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</si>
  <si>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</si>
  <si>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</si>
  <si>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</si>
  <si>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</si>
  <si>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</si>
  <si>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</si>
  <si>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</si>
  <si>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</si>
  <si>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</si>
  <si>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</si>
  <si>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</si>
  <si>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</si>
  <si>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</si>
  <si>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</si>
  <si>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</si>
  <si>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</si>
  <si>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</si>
  <si>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</si>
  <si>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</si>
  <si>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</si>
  <si>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</si>
  <si>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</si>
  <si>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</si>
  <si>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</si>
  <si>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</si>
  <si>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</si>
  <si>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</si>
  <si>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</si>
  <si>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</si>
  <si>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</si>
  <si>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</si>
  <si>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</si>
  <si>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</si>
  <si>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</si>
  <si>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</si>
  <si>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</si>
  <si>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</si>
  <si>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</si>
  <si>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</si>
  <si>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</si>
  <si>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</si>
  <si>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</si>
  <si>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</si>
  <si>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</si>
  <si>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</si>
  <si>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</si>
  <si>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</si>
  <si>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</si>
  <si>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</si>
  <si>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</si>
  <si>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</si>
  <si>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</si>
  <si>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</si>
  <si>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</si>
  <si>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</si>
  <si>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</si>
  <si>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</si>
  <si>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</si>
  <si>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</si>
  <si>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</si>
  <si>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</si>
  <si>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</si>
  <si>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</si>
  <si>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</si>
  <si>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</si>
  <si>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</si>
  <si>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</si>
  <si>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</si>
  <si>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</si>
  <si>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</si>
  <si>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</si>
  <si>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</si>
  <si>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</si>
  <si>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</si>
  <si>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</si>
  <si>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</si>
  <si>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</si>
  <si>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</si>
  <si>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</si>
  <si>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</si>
  <si>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</si>
  <si>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</si>
  <si>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</si>
  <si>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</si>
  <si>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</si>
  <si>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</si>
  <si>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</si>
  <si>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</si>
  <si>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</si>
  <si>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</si>
  <si>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</si>
  <si>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</si>
  <si>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</si>
  <si>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</si>
  <si>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</si>
  <si>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</si>
  <si>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</si>
  <si>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</si>
  <si>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</si>
  <si>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</si>
  <si>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</si>
  <si>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</si>
  <si>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</si>
  <si>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</si>
  <si>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</si>
  <si>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</si>
  <si>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</si>
  <si>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</si>
  <si>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</si>
  <si>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</si>
  <si>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</si>
  <si>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</si>
  <si>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</si>
  <si>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</si>
  <si>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</si>
  <si>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</si>
  <si>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</si>
  <si>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</si>
  <si>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</si>
  <si>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</si>
  <si>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</si>
  <si>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</si>
  <si>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</si>
  <si>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</si>
  <si>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</si>
  <si>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</si>
  <si>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</si>
  <si>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</si>
  <si>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</si>
  <si>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</si>
  <si>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</si>
  <si>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</si>
  <si>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</si>
  <si>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</si>
  <si>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</si>
  <si>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</si>
  <si>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</si>
  <si>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</si>
  <si>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</si>
  <si>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</si>
  <si>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</si>
  <si>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</si>
  <si>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</si>
  <si>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</si>
  <si>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</si>
  <si>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</si>
  <si>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</si>
  <si>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</si>
  <si>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</si>
  <si>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</si>
  <si>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</si>
  <si>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</si>
  <si>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</si>
  <si>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</si>
  <si>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</si>
  <si>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</si>
  <si>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</si>
  <si>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</si>
  <si>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</si>
  <si>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</si>
  <si>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</si>
  <si>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</si>
  <si>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</si>
  <si>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</si>
  <si>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</si>
  <si>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</si>
  <si>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</si>
  <si>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</si>
  <si>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</si>
  <si>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</si>
  <si>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</si>
  <si>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</si>
  <si>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</si>
  <si>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</si>
  <si>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</si>
  <si>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</si>
  <si>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</si>
  <si>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</si>
  <si>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</si>
  <si>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</si>
  <si>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</si>
  <si>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</si>
  <si>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</si>
  <si>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</si>
  <si>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</si>
  <si>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</si>
  <si>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</si>
  <si>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</si>
  <si>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</si>
  <si>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</si>
  <si>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</si>
  <si>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</si>
  <si>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</si>
  <si>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</si>
  <si>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</si>
  <si>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</si>
  <si>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</si>
  <si>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</si>
  <si>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</si>
  <si>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</si>
  <si>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</si>
  <si>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</si>
  <si>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</si>
  <si>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</si>
  <si>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</si>
  <si>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</si>
  <si>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</si>
  <si>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</si>
  <si>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</si>
  <si>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</si>
  <si>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</si>
  <si>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</si>
  <si>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</si>
  <si>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</si>
  <si>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</si>
  <si>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</si>
  <si>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</si>
  <si>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</si>
  <si>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</si>
  <si>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</si>
  <si>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</si>
  <si>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</si>
  <si>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</si>
  <si>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</si>
  <si>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</si>
  <si>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</si>
  <si>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</si>
  <si>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</si>
  <si>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</si>
  <si>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</si>
  <si>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</si>
  <si>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</si>
  <si>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</si>
  <si>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</si>
  <si>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</si>
  <si>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</si>
  <si>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</si>
  <si>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</si>
  <si>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</si>
  <si>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</si>
  <si>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</si>
  <si>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</si>
  <si>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</si>
  <si>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</si>
  <si>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</si>
  <si>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</si>
  <si>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</si>
  <si>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</si>
  <si>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</si>
  <si>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</si>
  <si>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</si>
  <si>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</si>
  <si>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</si>
  <si>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</si>
  <si>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</si>
  <si>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</si>
  <si>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</si>
  <si>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</si>
  <si>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</si>
  <si>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</si>
  <si>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</si>
  <si>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</si>
  <si>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</si>
  <si>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</si>
  <si>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</si>
  <si>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</si>
  <si>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</si>
  <si>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</si>
  <si>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</si>
  <si>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</si>
  <si>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</si>
  <si>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</si>
  <si>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</si>
  <si>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</si>
  <si>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</si>
  <si>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</si>
  <si>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</si>
  <si>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</si>
  <si>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</si>
  <si>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</si>
  <si>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</si>
  <si>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</si>
  <si>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</si>
  <si>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</si>
  <si>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</si>
  <si>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</si>
  <si>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</si>
  <si>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</si>
  <si>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</si>
  <si>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</si>
  <si>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</si>
  <si>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</si>
  <si>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</si>
  <si>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</si>
  <si>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</si>
  <si>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</si>
  <si>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</si>
  <si>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</si>
  <si>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</si>
  <si>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</si>
  <si>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</si>
  <si>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</si>
  <si>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</si>
  <si>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</si>
  <si>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</si>
  <si>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</si>
  <si>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</si>
  <si>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</si>
  <si>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</si>
  <si>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</si>
  <si>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</si>
  <si>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</si>
  <si>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</si>
  <si>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</si>
  <si>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</si>
  <si>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</si>
  <si>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</si>
  <si>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</si>
  <si>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</si>
  <si>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</si>
  <si>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</si>
  <si>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</si>
  <si>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</si>
  <si>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</si>
  <si>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</si>
  <si>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</si>
  <si>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</si>
  <si>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</si>
  <si>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</si>
  <si>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</si>
  <si>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</si>
  <si>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</si>
  <si>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</si>
  <si>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</si>
  <si>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</si>
  <si>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</si>
  <si>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</si>
  <si>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</si>
  <si>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</si>
  <si>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</si>
  <si>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</si>
  <si>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</si>
  <si>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</si>
  <si>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</si>
  <si>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</si>
  <si>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</si>
  <si>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</si>
  <si>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</si>
  <si>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</si>
  <si>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</si>
  <si>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</si>
  <si>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</si>
  <si>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</si>
  <si>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</si>
  <si>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</si>
  <si>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</si>
  <si>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</si>
  <si>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</si>
  <si>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</si>
  <si>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</si>
  <si>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</si>
  <si>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</si>
  <si>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</si>
  <si>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</si>
  <si>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</si>
  <si>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</si>
  <si>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</si>
  <si>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</si>
  <si>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</si>
  <si>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</si>
  <si>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</si>
  <si>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</si>
  <si>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</si>
  <si>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</si>
  <si>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</si>
  <si>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</si>
  <si>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</si>
  <si>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</si>
  <si>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</si>
  <si>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</si>
  <si>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</si>
  <si>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</si>
  <si>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</si>
  <si>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</si>
  <si>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</si>
  <si>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</si>
  <si>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</si>
  <si>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</si>
  <si>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</si>
  <si>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</si>
  <si>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</si>
  <si>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</si>
  <si>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</si>
  <si>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</si>
  <si>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</si>
  <si>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</si>
  <si>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</si>
  <si>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</si>
  <si>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</si>
  <si>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</si>
  <si>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</si>
  <si>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</si>
  <si>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</si>
  <si>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</si>
  <si>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</si>
  <si>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</si>
  <si>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</si>
  <si>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</si>
  <si>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</si>
  <si>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</si>
  <si>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</si>
  <si>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</si>
  <si>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</si>
  <si>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</si>
  <si>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</si>
  <si>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</si>
  <si>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</si>
  <si>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</si>
  <si>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</si>
  <si>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</si>
  <si>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</si>
  <si>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</si>
  <si>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</si>
  <si>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</si>
  <si>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</si>
  <si>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</si>
  <si>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</si>
  <si>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</si>
  <si>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</si>
  <si>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</si>
  <si>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</si>
  <si>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</si>
  <si>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</si>
  <si>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</si>
  <si>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</si>
  <si>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</si>
  <si>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</si>
  <si>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</si>
  <si>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</si>
  <si>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</si>
  <si>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</si>
  <si>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</si>
  <si>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</si>
  <si>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</si>
  <si>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</si>
  <si>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</si>
  <si>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</si>
  <si>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</si>
  <si>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</si>
  <si>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</si>
  <si>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</si>
  <si>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</si>
  <si>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</si>
  <si>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</si>
  <si>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</si>
  <si>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</si>
  <si>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</si>
  <si>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</si>
  <si>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</si>
  <si>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</si>
  <si>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</si>
  <si>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</si>
  <si>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</si>
  <si>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</si>
  <si>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</si>
  <si>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</si>
  <si>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</si>
  <si>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</si>
  <si>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</si>
  <si>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</si>
  <si>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</si>
  <si>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</si>
  <si>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</si>
  <si>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</si>
  <si>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</si>
  <si>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</si>
  <si>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</si>
  <si>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</si>
  <si>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</si>
  <si>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</si>
  <si>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</si>
  <si>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</si>
  <si>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</si>
  <si>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</si>
  <si>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</si>
  <si>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</si>
  <si>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</si>
  <si>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</si>
  <si>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</si>
  <si>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</si>
  <si>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</si>
  <si>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</si>
  <si>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</si>
  <si>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</si>
  <si>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</si>
  <si>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</si>
  <si>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</si>
  <si>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</si>
  <si>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</si>
  <si>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</si>
  <si>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</si>
  <si>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</si>
  <si>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</si>
  <si>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</si>
  <si>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</si>
  <si>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</si>
  <si>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</si>
  <si>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</si>
  <si>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</si>
  <si>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</si>
  <si>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</si>
  <si>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</si>
  <si>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</si>
  <si>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</si>
  <si>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</si>
  <si>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</si>
  <si>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</si>
  <si>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</si>
  <si>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</si>
  <si>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</si>
  <si>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</si>
  <si>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</si>
  <si>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</si>
  <si>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</si>
  <si>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</si>
  <si>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</si>
  <si>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</si>
  <si>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</si>
  <si>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</si>
  <si>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</si>
  <si>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</si>
  <si>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</si>
  <si>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</si>
  <si>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</si>
  <si>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</si>
  <si>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</si>
  <si>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</si>
  <si>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</si>
  <si>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</si>
  <si>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</si>
  <si>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</si>
  <si>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</si>
  <si>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</si>
  <si>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</si>
  <si>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</si>
  <si>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</si>
  <si>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</si>
  <si>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</si>
  <si>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</si>
  <si>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</si>
  <si>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</si>
  <si>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</si>
  <si>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</si>
  <si>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</si>
  <si>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</si>
  <si>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</si>
  <si>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</si>
  <si>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</si>
  <si>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</si>
  <si>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</si>
  <si>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</si>
  <si>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</si>
  <si>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</si>
  <si>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</si>
  <si>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</si>
  <si>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</si>
  <si>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</si>
  <si>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</si>
  <si>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</si>
  <si>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</si>
  <si>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</si>
  <si>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</si>
  <si>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</si>
  <si>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</si>
  <si>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</si>
  <si>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</si>
  <si>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</si>
  <si>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</si>
  <si>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</si>
  <si>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</si>
  <si>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</si>
  <si>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</si>
  <si>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</si>
  <si>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</si>
  <si>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</si>
  <si>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</si>
  <si>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</si>
  <si>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</si>
  <si>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</si>
  <si>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</si>
  <si>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</si>
  <si>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</si>
  <si>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</si>
  <si>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</si>
  <si>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</si>
  <si>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</si>
  <si>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</si>
  <si>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</si>
  <si>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</si>
  <si>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</si>
  <si>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</si>
  <si>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</si>
  <si>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</si>
  <si>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</si>
  <si>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</si>
  <si>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</si>
  <si>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</si>
  <si>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</si>
  <si>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</si>
  <si>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</si>
  <si>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</si>
  <si>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</si>
  <si>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</si>
  <si>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</si>
  <si>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</si>
  <si>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</si>
  <si>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</si>
  <si>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</si>
  <si>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</si>
  <si>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</si>
  <si>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</si>
  <si>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</si>
  <si>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</si>
  <si>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</si>
  <si>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</si>
  <si>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</si>
  <si>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</si>
  <si>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</si>
  <si>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</si>
  <si>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</si>
  <si>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</si>
  <si>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</si>
  <si>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</si>
  <si>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</si>
  <si>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</si>
  <si>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</si>
  <si>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</si>
  <si>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</si>
  <si>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</si>
  <si>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</si>
  <si>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</si>
  <si>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</si>
  <si>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</si>
  <si>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</si>
  <si>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</si>
  <si>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</si>
  <si>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</si>
  <si>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</si>
  <si>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</si>
  <si>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</si>
  <si>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</si>
  <si>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</si>
  <si>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</si>
  <si>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</si>
  <si>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</si>
  <si>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</si>
  <si>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</si>
  <si>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</si>
  <si>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</si>
  <si>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</si>
  <si>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</si>
  <si>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</si>
  <si>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</si>
  <si>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</si>
  <si>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</si>
  <si>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</si>
  <si>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</si>
  <si>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</si>
  <si>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</si>
  <si>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</si>
  <si>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</si>
  <si>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</si>
  <si>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</si>
  <si>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</si>
  <si>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</si>
  <si>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</si>
  <si>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</si>
  <si>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</si>
  <si>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</si>
  <si>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</si>
  <si>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</si>
  <si>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</si>
  <si>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</si>
  <si>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</si>
  <si>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</si>
  <si>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</si>
  <si>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</si>
  <si>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</si>
  <si>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</si>
  <si>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</si>
  <si>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</si>
  <si>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</si>
  <si>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</si>
  <si>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</si>
  <si>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</si>
  <si>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</si>
  <si>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</si>
  <si>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</si>
  <si>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</si>
  <si>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</si>
  <si>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</si>
  <si>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</si>
  <si>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</si>
  <si>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</si>
  <si>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</si>
  <si>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</si>
  <si>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</si>
  <si>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</si>
  <si>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</si>
  <si>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</si>
  <si>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</si>
  <si>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</si>
  <si>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</si>
  <si>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</si>
  <si>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</si>
  <si>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</si>
  <si>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</si>
  <si>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</si>
  <si>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</si>
  <si>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</si>
  <si>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</si>
  <si>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</si>
  <si>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</si>
  <si>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</si>
  <si>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</si>
  <si>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</si>
  <si>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</si>
  <si>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</si>
  <si>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</si>
  <si>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</si>
  <si>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</si>
  <si>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</si>
  <si>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</si>
  <si>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</si>
  <si>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</si>
  <si>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</si>
  <si>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</si>
  <si>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</si>
  <si>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</si>
  <si>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</si>
  <si>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</si>
  <si>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</si>
  <si>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</si>
  <si>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</si>
  <si>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</si>
  <si>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</si>
  <si>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</si>
  <si>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</si>
  <si>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</si>
  <si>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</si>
  <si>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</si>
  <si>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</si>
  <si>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</si>
  <si>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</si>
  <si>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</si>
  <si>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</si>
  <si>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</si>
  <si>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</si>
  <si>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</si>
  <si>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</si>
  <si>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</si>
  <si>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</si>
  <si>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</si>
  <si>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</si>
  <si>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</si>
  <si>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</si>
  <si>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</si>
  <si>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</si>
  <si>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</si>
  <si>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</si>
  <si>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</si>
  <si>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</si>
  <si>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</si>
  <si>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</si>
  <si>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</si>
  <si>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</si>
  <si>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</si>
  <si>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</si>
  <si>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</si>
  <si>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</si>
  <si>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</si>
  <si>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</si>
  <si>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</si>
  <si>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</si>
  <si>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</si>
  <si>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</si>
  <si>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</si>
  <si>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</si>
  <si>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</si>
  <si>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</si>
  <si>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</si>
  <si>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</si>
  <si>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</si>
  <si>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</si>
  <si>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</si>
  <si>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</si>
  <si>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</si>
  <si>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</si>
  <si>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</si>
  <si>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</si>
  <si>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</si>
  <si>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</si>
  <si>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</si>
  <si>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</si>
  <si>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</si>
  <si>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</si>
  <si>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</si>
  <si>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</si>
  <si>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</si>
  <si>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</si>
  <si>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</si>
  <si>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</si>
  <si>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</si>
  <si>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</si>
  <si>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</si>
  <si>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</si>
  <si>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</si>
  <si>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</si>
  <si>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</si>
  <si>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</si>
  <si>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</si>
  <si>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</si>
  <si>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</si>
  <si>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</si>
  <si>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</si>
  <si>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</si>
  <si>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</si>
  <si>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</si>
  <si>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</si>
  <si>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</si>
  <si>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</si>
  <si>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</si>
  <si>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</si>
  <si>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</si>
  <si>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</si>
  <si>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</si>
  <si>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</si>
  <si>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</si>
  <si>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</si>
  <si>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</si>
  <si>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</si>
  <si>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</si>
  <si>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</si>
  <si>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</si>
  <si>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</si>
  <si>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</si>
  <si>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</si>
  <si>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</si>
  <si>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</si>
  <si>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</si>
  <si>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</si>
  <si>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</si>
  <si>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</si>
  <si>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</si>
  <si>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</si>
  <si>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</si>
  <si>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</si>
  <si>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</si>
  <si>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</si>
  <si>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</si>
  <si>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</si>
  <si>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</si>
  <si>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</si>
  <si>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</si>
  <si>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</si>
  <si>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</si>
  <si>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</si>
  <si>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</si>
  <si>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</si>
  <si>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</si>
  <si>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</si>
  <si>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</si>
  <si>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</si>
  <si>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</si>
  <si>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</si>
  <si>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</si>
  <si>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</si>
  <si>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</si>
  <si>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</si>
  <si>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</si>
  <si>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</si>
  <si>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</si>
  <si>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</si>
  <si>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</si>
  <si>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</si>
  <si>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</si>
  <si>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</si>
  <si>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</si>
  <si>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</si>
  <si>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</si>
  <si>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</si>
  <si>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</si>
  <si>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</si>
  <si>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</si>
  <si>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</si>
  <si>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</si>
  <si>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</si>
  <si>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</si>
  <si>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</si>
  <si>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</si>
  <si>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</si>
  <si>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</si>
  <si>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</si>
  <si>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</si>
  <si>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</si>
  <si>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</si>
  <si>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</si>
  <si>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</si>
  <si>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</si>
  <si>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</si>
  <si>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</si>
  <si>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</si>
  <si>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</si>
  <si>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</si>
  <si>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</si>
  <si>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</si>
  <si>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</si>
  <si>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</si>
  <si>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</si>
  <si>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</si>
  <si>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</si>
  <si>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</si>
  <si>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</si>
  <si>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</si>
  <si>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</si>
  <si>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</si>
  <si>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</si>
  <si>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</si>
  <si>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</si>
  <si>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</si>
  <si>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</si>
  <si>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</si>
  <si>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</si>
  <si>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</si>
  <si>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</si>
  <si>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</si>
  <si>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</si>
  <si>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</si>
  <si>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</si>
  <si>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</si>
  <si>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</si>
  <si>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</si>
  <si>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</si>
  <si>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</si>
  <si>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</si>
  <si>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</si>
  <si>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</si>
  <si>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</si>
  <si>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</si>
  <si>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</si>
  <si>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</si>
  <si>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</si>
  <si>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</si>
  <si>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</si>
  <si>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</si>
  <si>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</si>
  <si>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</si>
  <si>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</si>
  <si>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</si>
  <si>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</si>
  <si>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</si>
  <si>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</si>
  <si>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</si>
  <si>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</si>
  <si>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</si>
  <si>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</si>
  <si>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</si>
  <si>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</si>
  <si>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</si>
  <si>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</si>
  <si>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</si>
  <si>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</si>
  <si>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</si>
  <si>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</si>
  <si>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</si>
  <si>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</si>
  <si>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</si>
  <si>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</si>
  <si>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</si>
  <si>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</si>
  <si>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</si>
  <si>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</si>
  <si>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</si>
  <si>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</si>
  <si>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</si>
  <si>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</si>
  <si>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</si>
  <si>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</si>
  <si>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</si>
  <si>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</si>
  <si>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</si>
  <si>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</si>
  <si>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</si>
  <si>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</si>
  <si>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</si>
  <si>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</si>
  <si>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</si>
  <si>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</si>
  <si>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</si>
  <si>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</si>
  <si>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</si>
  <si>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</si>
  <si>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</si>
  <si>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</si>
  <si>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</si>
  <si>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</si>
  <si>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</si>
  <si>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</si>
  <si>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</si>
  <si>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</si>
  <si>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</si>
  <si>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</si>
  <si>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</si>
  <si>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</si>
  <si>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</si>
  <si>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</si>
  <si>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</si>
  <si>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</si>
  <si>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</si>
  <si>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</si>
  <si>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</si>
  <si>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</si>
  <si>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</si>
  <si>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</si>
  <si>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</si>
  <si>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</si>
  <si>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</si>
  <si>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</si>
  <si>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</si>
  <si>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</si>
  <si>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</si>
  <si>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</si>
  <si>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</si>
  <si>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</si>
  <si>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</si>
  <si>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</si>
  <si>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</si>
  <si>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</si>
  <si>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</si>
  <si>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</si>
  <si>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</si>
  <si>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</si>
  <si>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</si>
  <si>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</si>
  <si>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</si>
  <si>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</si>
  <si>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</si>
  <si>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</si>
  <si>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</si>
  <si>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</si>
  <si>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</si>
  <si>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</si>
  <si>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</si>
  <si>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</si>
  <si>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</si>
  <si>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</si>
  <si>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</si>
  <si>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</si>
  <si>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</si>
  <si>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</si>
  <si>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</si>
  <si>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</si>
  <si>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</si>
  <si>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</si>
  <si>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</si>
  <si>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</si>
  <si>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</si>
  <si>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</si>
  <si>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</si>
  <si>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</si>
  <si>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</si>
  <si>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</si>
  <si>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</si>
  <si>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</si>
  <si>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</si>
  <si>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</si>
  <si>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</si>
  <si>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</si>
  <si>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</si>
  <si>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</si>
  <si>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</si>
  <si>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</si>
  <si>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</si>
  <si>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</si>
  <si>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</si>
  <si>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</si>
  <si>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</si>
  <si>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</si>
  <si>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</si>
  <si>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</si>
  <si>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</si>
  <si>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</si>
  <si>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</si>
  <si>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</si>
  <si>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</si>
  <si>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</si>
  <si>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</si>
  <si>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</si>
  <si>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</si>
  <si>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</si>
  <si>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</si>
  <si>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</si>
  <si>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</si>
  <si>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</si>
  <si>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</si>
  <si>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</si>
  <si>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</si>
  <si>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</si>
  <si>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</si>
  <si>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</si>
  <si>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</si>
  <si>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</si>
  <si>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</si>
  <si>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</si>
  <si>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</si>
  <si>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</si>
  <si>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</si>
  <si>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</si>
  <si>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</si>
  <si>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</si>
  <si>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</si>
  <si>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</si>
  <si>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</si>
  <si>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</si>
  <si>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</si>
  <si>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</si>
  <si>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</si>
  <si>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</si>
  <si>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</si>
  <si>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</si>
  <si>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</si>
  <si>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</si>
  <si>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</si>
  <si>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</si>
  <si>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</si>
  <si>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</si>
  <si>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</si>
  <si>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</si>
  <si>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</si>
  <si>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</si>
  <si>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</si>
  <si>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</si>
  <si>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</si>
  <si>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</si>
  <si>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</si>
  <si>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</si>
  <si>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</si>
  <si>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</si>
  <si>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</si>
  <si>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</si>
  <si>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</si>
  <si>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</si>
  <si>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</si>
  <si>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</si>
  <si>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</si>
  <si>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</si>
  <si>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</si>
  <si>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</si>
  <si>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</si>
  <si>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</si>
  <si>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</si>
  <si>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</si>
  <si>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</si>
  <si>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</si>
  <si>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</si>
  <si>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</si>
  <si>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</si>
  <si>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</si>
  <si>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</si>
  <si>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</si>
  <si>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</si>
  <si>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</si>
  <si>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</si>
  <si>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</si>
  <si>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</si>
  <si>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</si>
  <si>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</si>
  <si>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</si>
  <si>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</si>
  <si>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</si>
  <si>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</si>
  <si>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</si>
  <si>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</si>
  <si>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</si>
  <si>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</si>
  <si>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</si>
  <si>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</si>
  <si>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</si>
  <si>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</si>
  <si>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</si>
  <si>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</si>
  <si>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</si>
  <si>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</si>
  <si>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</si>
  <si>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</si>
  <si>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</si>
  <si>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</si>
  <si>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</si>
  <si>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</si>
  <si>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</si>
  <si>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</si>
  <si>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</si>
  <si>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</si>
  <si>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</si>
  <si>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</si>
  <si>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</si>
  <si>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</si>
  <si>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</si>
  <si>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</si>
  <si>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</si>
  <si>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</si>
  <si>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</si>
  <si>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</si>
  <si>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</si>
  <si>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</si>
  <si>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</si>
  <si>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</si>
  <si>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</si>
  <si>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</si>
  <si>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</si>
  <si>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</si>
  <si>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</si>
  <si>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</si>
  <si>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</si>
  <si>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</si>
  <si>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</si>
  <si>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</si>
  <si>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</si>
  <si>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</si>
  <si>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</si>
  <si>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</si>
  <si>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</si>
  <si>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</si>
  <si>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</si>
  <si>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</si>
  <si>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</si>
  <si>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</si>
  <si>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</si>
  <si>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</si>
  <si>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</si>
  <si>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</si>
  <si>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</si>
  <si>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</si>
  <si>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</si>
  <si>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</si>
  <si>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</si>
  <si>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</si>
  <si>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</si>
  <si>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</si>
  <si>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</si>
  <si>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</si>
  <si>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</si>
  <si>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</si>
  <si>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</si>
  <si>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</si>
  <si>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</si>
  <si>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</si>
  <si>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</si>
  <si>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</si>
  <si>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</si>
  <si>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</si>
  <si>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</si>
  <si>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</si>
  <si>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</si>
  <si>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</si>
  <si>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</si>
  <si>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</si>
  <si>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</si>
  <si>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</si>
  <si>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</si>
  <si>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</si>
  <si>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</si>
  <si>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</si>
  <si>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</si>
  <si>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</si>
  <si>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</si>
  <si>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</si>
  <si>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</si>
  <si>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</si>
  <si>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</si>
  <si>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</si>
  <si>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</si>
  <si>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</si>
  <si>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</si>
  <si>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</si>
  <si>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</si>
  <si>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</si>
  <si>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</si>
  <si>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</si>
  <si>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</si>
  <si>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</si>
  <si>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</si>
  <si>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</si>
  <si>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</si>
  <si>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</si>
  <si>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</si>
  <si>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</si>
  <si>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</si>
  <si>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</si>
  <si>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</si>
  <si>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</si>
  <si>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</si>
  <si>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</si>
  <si>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</si>
  <si>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</si>
  <si>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</si>
  <si>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</si>
  <si>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</si>
  <si>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</si>
  <si>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</si>
  <si>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</si>
  <si>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</si>
  <si>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</si>
  <si>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</si>
  <si>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</si>
  <si>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</si>
  <si>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</si>
  <si>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</si>
  <si>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</si>
  <si>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</si>
  <si>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</si>
  <si>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</si>
  <si>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</si>
  <si>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</si>
  <si>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</si>
  <si>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</si>
  <si>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</si>
  <si>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</si>
  <si>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</si>
  <si>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</si>
  <si>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</si>
  <si>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</si>
  <si>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</si>
  <si>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</si>
  <si>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</si>
  <si>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</si>
  <si>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</si>
  <si>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</si>
  <si>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</si>
  <si>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</si>
  <si>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</si>
  <si>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</si>
  <si>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</si>
  <si>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</si>
  <si>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</si>
  <si>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</si>
  <si>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</si>
  <si>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</si>
  <si>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</si>
  <si>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</si>
  <si>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</si>
  <si>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</si>
  <si>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</si>
  <si>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</si>
  <si>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</si>
  <si>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</si>
  <si>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</si>
  <si>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</si>
  <si>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</si>
  <si>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</si>
  <si>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</si>
  <si>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</si>
  <si>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</si>
  <si>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</si>
  <si>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</si>
  <si>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</si>
  <si>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</si>
  <si>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</si>
  <si>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</si>
  <si>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</si>
  <si>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</si>
  <si>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</si>
  <si>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</si>
  <si>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</si>
  <si>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</si>
  <si>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</si>
  <si>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</si>
  <si>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</si>
  <si>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</si>
  <si>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</si>
  <si>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</si>
  <si>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</si>
  <si>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</si>
  <si>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</si>
  <si>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</si>
  <si>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</si>
  <si>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</si>
  <si>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</si>
  <si>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</si>
  <si>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</si>
  <si>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</si>
  <si>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</si>
  <si>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</si>
  <si>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</si>
  <si>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</si>
  <si>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</si>
  <si>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</si>
  <si>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</si>
  <si>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</si>
  <si>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</si>
  <si>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</si>
  <si>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</si>
  <si>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</si>
  <si>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</si>
  <si>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</si>
  <si>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</si>
  <si>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</si>
  <si>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</si>
  <si>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</si>
  <si>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</si>
  <si>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</si>
  <si>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</si>
  <si>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</si>
  <si>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</si>
  <si>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</si>
  <si>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</si>
  <si>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</si>
  <si>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</si>
  <si>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</si>
  <si>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</si>
  <si>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</si>
  <si>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</si>
  <si>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</si>
  <si>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</si>
  <si>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</si>
  <si>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</si>
  <si>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</si>
  <si>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</si>
  <si>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</si>
  <si>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</si>
  <si>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</si>
  <si>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</si>
  <si>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</si>
  <si>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</si>
  <si>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</si>
  <si>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</si>
  <si>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</si>
  <si>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</si>
  <si>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</si>
  <si>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</si>
  <si>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</si>
  <si>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</si>
  <si>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</si>
  <si>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</si>
  <si>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</si>
  <si>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</si>
  <si>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</si>
  <si>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</si>
  <si>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</si>
  <si>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</si>
  <si>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</si>
  <si>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</si>
  <si>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</si>
  <si>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</si>
  <si>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</si>
  <si>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</si>
  <si>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</si>
  <si>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</si>
  <si>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</si>
  <si>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</si>
  <si>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</si>
  <si>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</si>
  <si>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</si>
  <si>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</si>
  <si>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</si>
  <si>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</si>
  <si>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</si>
  <si>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</si>
  <si>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</si>
  <si>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</si>
  <si>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</si>
  <si>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</si>
  <si>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</si>
  <si>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</si>
  <si>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</si>
  <si>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</si>
  <si>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</si>
  <si>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</si>
  <si>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</si>
  <si>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</si>
  <si>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</si>
  <si>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</si>
  <si>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</si>
  <si>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</si>
  <si>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</si>
  <si>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</si>
  <si>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</si>
  <si>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</si>
  <si>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</si>
  <si>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</si>
  <si>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</si>
  <si>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</si>
  <si>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</si>
  <si>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</si>
  <si>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</si>
  <si>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</si>
  <si>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</si>
  <si>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</si>
  <si>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</si>
  <si>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</si>
  <si>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</si>
  <si>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</si>
  <si>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</si>
  <si>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</si>
  <si>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</si>
  <si>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</si>
  <si>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</si>
  <si>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</si>
  <si>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</si>
  <si>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</si>
  <si>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</si>
  <si>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</si>
  <si>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</si>
  <si>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</si>
  <si>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</si>
  <si>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</si>
  <si>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</si>
  <si>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</si>
  <si>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</si>
  <si>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</si>
  <si>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</si>
  <si>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</si>
  <si>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</si>
  <si>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</si>
  <si>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</si>
  <si>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</si>
  <si>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</si>
  <si>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</si>
  <si>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</si>
  <si>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</si>
  <si>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</si>
  <si>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</si>
  <si>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</si>
  <si>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</si>
  <si>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</si>
  <si>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</si>
  <si>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</si>
  <si>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</si>
  <si>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</si>
  <si>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</si>
  <si>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</si>
  <si>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</si>
  <si>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</si>
  <si>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</si>
  <si>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</si>
  <si>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</si>
  <si>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</si>
  <si>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</si>
  <si>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</si>
  <si>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</si>
  <si>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</si>
  <si>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</si>
  <si>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</si>
  <si>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</si>
  <si>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</si>
  <si>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</si>
  <si>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</si>
  <si>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</si>
  <si>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</si>
  <si>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</si>
  <si>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</si>
  <si>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</si>
  <si>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</si>
  <si>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</si>
  <si>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</si>
  <si>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</si>
  <si>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</si>
  <si>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</si>
  <si>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</si>
  <si>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</si>
  <si>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</si>
  <si>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</si>
  <si>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</si>
  <si>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</si>
  <si>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</si>
  <si>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</si>
  <si>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</si>
  <si>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</si>
  <si>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</si>
  <si>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</si>
  <si>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</si>
  <si>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</si>
  <si>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</si>
  <si>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</si>
  <si>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</si>
  <si>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</si>
  <si>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</si>
  <si>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</si>
  <si>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</si>
  <si>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</si>
  <si>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</si>
  <si>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</si>
  <si>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</si>
  <si>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</si>
  <si>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</si>
  <si>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</si>
  <si>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</si>
  <si>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</si>
  <si>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</si>
  <si>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</si>
  <si>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</si>
  <si>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</si>
  <si>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</si>
  <si>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</si>
  <si>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</si>
  <si>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</si>
  <si>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</si>
  <si>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</si>
  <si>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</si>
  <si>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</si>
  <si>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</si>
  <si>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</si>
  <si>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</si>
  <si>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</si>
  <si>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</si>
  <si>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</si>
  <si>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</si>
  <si>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</si>
  <si>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</si>
  <si>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</si>
  <si>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</si>
  <si>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</si>
  <si>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</si>
  <si>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</si>
  <si>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</si>
  <si>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</si>
  <si>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</si>
  <si>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</si>
  <si>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</si>
  <si>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</si>
  <si>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</si>
  <si>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</si>
  <si>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</si>
  <si>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</si>
  <si>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</si>
  <si>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</si>
  <si>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</si>
  <si>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</si>
  <si>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</si>
  <si>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</si>
  <si>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</si>
  <si>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</si>
  <si>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</si>
  <si>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</si>
  <si>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</si>
  <si>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</si>
  <si>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</si>
  <si>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</si>
  <si>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</si>
  <si>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</si>
  <si>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</si>
  <si>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</si>
  <si>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</si>
  <si>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</si>
  <si>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</si>
  <si>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</si>
  <si>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</si>
  <si>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</si>
  <si>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</si>
  <si>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</si>
  <si>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</si>
  <si>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</si>
  <si>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</si>
  <si>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</si>
  <si>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</si>
  <si>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</si>
  <si>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</si>
  <si>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</si>
  <si>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</si>
  <si>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</si>
  <si>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</si>
  <si>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</si>
  <si>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</si>
  <si>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</si>
  <si>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</si>
  <si>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</si>
  <si>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</si>
  <si>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</si>
  <si>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</si>
  <si>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</si>
  <si>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</si>
  <si>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</si>
  <si>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</si>
  <si>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</si>
  <si>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</si>
  <si>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</si>
  <si>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</si>
  <si>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</si>
  <si>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</si>
  <si>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</si>
  <si>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</si>
  <si>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</si>
  <si>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</si>
  <si>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</si>
  <si>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</si>
  <si>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</si>
  <si>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</si>
  <si>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</si>
  <si>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</si>
  <si>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</si>
  <si>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</si>
  <si>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</si>
  <si>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</si>
  <si>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</si>
  <si>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</si>
  <si>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</si>
  <si>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</si>
  <si>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</si>
  <si>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</si>
  <si>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</si>
  <si>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</si>
  <si>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</si>
  <si>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</si>
  <si>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</si>
  <si>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</si>
  <si>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</si>
  <si>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</si>
  <si>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</si>
  <si>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</si>
  <si>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</si>
  <si>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</si>
  <si>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</si>
  <si>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</si>
  <si>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</si>
  <si>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</si>
  <si>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</si>
  <si>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</si>
  <si>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</si>
  <si>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</si>
  <si>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</si>
  <si>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</si>
  <si>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</si>
  <si>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</si>
  <si>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</si>
  <si>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</si>
  <si>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</si>
  <si>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</si>
  <si>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</si>
  <si>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</si>
  <si>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</si>
  <si>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</si>
  <si>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</si>
  <si>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</si>
  <si>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</si>
  <si>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</si>
  <si>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</si>
  <si>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</si>
  <si>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</si>
  <si>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</si>
  <si>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</si>
  <si>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</si>
  <si>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</si>
  <si>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</si>
  <si>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</si>
  <si>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</si>
  <si>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</si>
  <si>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</si>
  <si>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</si>
  <si>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</si>
  <si>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</si>
  <si>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</si>
  <si>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</si>
  <si>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</si>
  <si>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</si>
  <si>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</si>
  <si>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</si>
  <si>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</si>
  <si>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</si>
  <si>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</si>
  <si>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</si>
  <si>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</si>
  <si>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</si>
  <si>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</si>
  <si>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</si>
  <si>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</si>
  <si>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</si>
  <si>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</si>
  <si>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</si>
  <si>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</si>
  <si>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</si>
  <si>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</si>
  <si>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</si>
  <si>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</si>
  <si>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</si>
  <si>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</si>
  <si>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</si>
  <si>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</si>
  <si>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</si>
  <si>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</si>
  <si>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</si>
  <si>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</si>
  <si>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</si>
  <si>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</si>
  <si>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</si>
  <si>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</si>
  <si>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</si>
  <si>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</si>
  <si>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</si>
  <si>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</si>
  <si>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</si>
  <si>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</si>
  <si>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</si>
  <si>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</si>
  <si>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</si>
  <si>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</si>
  <si>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</si>
  <si>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</si>
  <si>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</si>
  <si>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</si>
  <si>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</si>
  <si>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</si>
  <si>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</si>
  <si>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</si>
  <si>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</si>
  <si>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</si>
  <si>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</si>
  <si>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</si>
  <si>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</si>
  <si>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</si>
  <si>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</si>
  <si>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</si>
  <si>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</si>
  <si>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</si>
  <si>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</si>
  <si>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</si>
  <si>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</si>
  <si>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</si>
  <si>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</si>
  <si>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</si>
  <si>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</si>
  <si>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</si>
  <si>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</si>
  <si>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</si>
  <si>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</si>
  <si>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</si>
  <si>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</si>
  <si>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</si>
  <si>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</si>
  <si>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</si>
  <si>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</si>
  <si>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</si>
  <si>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</si>
  <si>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</si>
  <si>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</si>
  <si>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</si>
  <si>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</si>
  <si>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</si>
  <si>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</si>
  <si>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</si>
  <si>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</si>
  <si>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</si>
  <si>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</si>
  <si>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</si>
  <si>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</si>
  <si>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</si>
  <si>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</si>
  <si>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</si>
  <si>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</si>
  <si>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</si>
  <si>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</si>
  <si>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</si>
  <si>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</si>
  <si>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</si>
  <si>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</si>
  <si>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</si>
  <si>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</si>
  <si>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</si>
  <si>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</si>
  <si>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</si>
  <si>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</si>
  <si>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</si>
  <si>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</si>
  <si>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</si>
  <si>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</si>
  <si>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</si>
  <si>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</si>
  <si>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</si>
  <si>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</si>
  <si>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</si>
  <si>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</si>
  <si>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</si>
  <si>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</si>
  <si>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</si>
  <si>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</si>
  <si>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</si>
  <si>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</si>
  <si>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</si>
  <si>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</si>
  <si>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</si>
  <si>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</si>
  <si>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</si>
  <si>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</si>
  <si>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</si>
  <si>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</si>
  <si>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</si>
  <si>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</si>
  <si>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</si>
  <si>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</si>
  <si>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</si>
  <si>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</si>
  <si>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</si>
  <si>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</si>
  <si>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</si>
  <si>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</si>
  <si>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</si>
  <si>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</si>
  <si>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</si>
  <si>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</si>
  <si>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</si>
  <si>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</si>
  <si>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</si>
  <si>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</si>
  <si>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</si>
  <si>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</si>
  <si>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</si>
  <si>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</si>
  <si>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</si>
  <si>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</si>
  <si>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</si>
  <si>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</si>
  <si>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</si>
  <si>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</si>
  <si>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</si>
  <si>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</si>
  <si>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</si>
  <si>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</si>
  <si>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</si>
  <si>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</si>
  <si>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</si>
  <si>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</si>
  <si>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</si>
  <si>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</si>
  <si>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</si>
  <si>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</si>
  <si>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</si>
  <si>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</si>
  <si>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</si>
  <si>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</si>
  <si>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</si>
  <si>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</si>
  <si>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</si>
  <si>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</si>
  <si>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</si>
  <si>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</si>
  <si>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</si>
  <si>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</si>
  <si>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</si>
  <si>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</si>
  <si>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</si>
  <si>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</si>
  <si>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</si>
  <si>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</si>
  <si>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</si>
  <si>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</si>
  <si>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</si>
  <si>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</si>
  <si>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</si>
  <si>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</si>
  <si>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</si>
  <si>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</si>
  <si>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</si>
  <si>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</si>
  <si>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</si>
  <si>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</si>
  <si>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</si>
  <si>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</si>
  <si>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</si>
  <si>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</si>
  <si>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</si>
  <si>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</si>
  <si>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</si>
  <si>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</si>
  <si>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</si>
  <si>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</si>
  <si>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</si>
  <si>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</si>
  <si>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</si>
  <si>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</si>
  <si>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</si>
  <si>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</si>
  <si>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</si>
  <si>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</si>
  <si>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</si>
  <si>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</si>
  <si>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</si>
  <si>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</si>
  <si>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</si>
  <si>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</si>
  <si>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</si>
  <si>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</si>
  <si>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</si>
  <si>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</si>
  <si>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</si>
  <si>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</si>
  <si>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</si>
  <si>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</si>
  <si>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</si>
  <si>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</si>
  <si>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</si>
  <si>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</si>
  <si>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</si>
  <si>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</si>
  <si>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</si>
  <si>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</si>
  <si>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</si>
  <si>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</si>
  <si>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</si>
  <si>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</si>
  <si>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</si>
  <si>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</si>
  <si>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</si>
  <si>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</si>
  <si>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</si>
  <si>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</si>
  <si>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</si>
  <si>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</si>
  <si>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</si>
  <si>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</si>
  <si>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</si>
  <si>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</si>
  <si>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</si>
  <si>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</si>
  <si>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</si>
  <si>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</si>
  <si>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</si>
  <si>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</si>
  <si>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</si>
  <si>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</si>
  <si>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</si>
  <si>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</si>
  <si>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</si>
  <si>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</si>
  <si>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</si>
  <si>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</si>
  <si>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</si>
  <si>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</si>
  <si>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</si>
  <si>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</si>
  <si>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</si>
  <si>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</si>
  <si>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</si>
  <si>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</si>
  <si>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</si>
  <si>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</si>
  <si>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</si>
  <si>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</si>
  <si>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</si>
  <si>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</si>
  <si>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</si>
  <si>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</si>
  <si>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</si>
  <si>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</si>
  <si>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</si>
  <si>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</si>
  <si>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</si>
  <si>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</si>
  <si>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</si>
  <si>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</si>
  <si>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</si>
  <si>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</si>
  <si>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</si>
  <si>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</si>
  <si>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</si>
  <si>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</si>
  <si>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</si>
  <si>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</si>
  <si>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</si>
  <si>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</si>
  <si>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</si>
  <si>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</si>
  <si>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</si>
  <si>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</si>
  <si>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</si>
  <si>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</si>
  <si>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</si>
  <si>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</si>
  <si>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</si>
  <si>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</si>
  <si>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</si>
  <si>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</si>
  <si>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</si>
  <si>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</si>
  <si>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</si>
  <si>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</si>
  <si>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</si>
  <si>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</si>
  <si>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</si>
  <si>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</si>
  <si>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</si>
  <si>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</si>
  <si>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</si>
  <si>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</si>
  <si>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</si>
  <si>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</si>
  <si>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</si>
  <si>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</si>
  <si>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</si>
  <si>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</si>
  <si>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</si>
  <si>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</si>
  <si>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</si>
  <si>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</si>
  <si>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</si>
  <si>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</si>
  <si>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</si>
  <si>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</si>
  <si>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</si>
  <si>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</si>
  <si>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</si>
  <si>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</si>
  <si>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</si>
  <si>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</si>
  <si>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</si>
  <si>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</si>
  <si>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</si>
  <si>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</si>
  <si>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</si>
  <si>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</si>
  <si>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</si>
  <si>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</si>
  <si>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</si>
  <si>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</si>
  <si>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</si>
  <si>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</si>
  <si>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</si>
  <si>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</si>
  <si>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</si>
  <si>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</si>
  <si>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</si>
  <si>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</si>
  <si>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</si>
  <si>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</si>
  <si>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</si>
  <si>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</si>
  <si>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</si>
  <si>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</si>
  <si>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</si>
  <si>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</si>
  <si>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</si>
  <si>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</si>
  <si>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</si>
  <si>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</si>
  <si>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</si>
  <si>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</si>
  <si>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</si>
  <si>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</si>
  <si>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</si>
  <si>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</si>
  <si>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</si>
  <si>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</si>
  <si>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</si>
  <si>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</si>
  <si>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</si>
  <si>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</si>
  <si>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</si>
  <si>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</si>
  <si>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</si>
  <si>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</si>
  <si>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</si>
  <si>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</si>
  <si>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</si>
  <si>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</si>
  <si>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</si>
  <si>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</si>
  <si>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</si>
  <si>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</si>
  <si>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</si>
  <si>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</si>
  <si>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</si>
  <si>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</si>
  <si>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</si>
  <si>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</si>
  <si>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</si>
  <si>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</si>
  <si>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</si>
  <si>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</si>
  <si>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</si>
  <si>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</si>
  <si>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</si>
  <si>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</si>
  <si>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</si>
  <si>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</si>
  <si>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</si>
  <si>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</si>
  <si>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</si>
  <si>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</si>
  <si>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</si>
  <si>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</si>
  <si>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</si>
  <si>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</si>
  <si>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</si>
  <si>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</si>
  <si>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</si>
  <si>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</si>
  <si>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</si>
  <si>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</si>
  <si>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</si>
  <si>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</si>
  <si>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</si>
  <si>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</si>
  <si>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</si>
  <si>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</si>
  <si>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</si>
  <si>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</si>
  <si>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</si>
  <si>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</si>
  <si>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</si>
  <si>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</si>
  <si>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</si>
  <si>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</si>
  <si>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</si>
  <si>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</si>
  <si>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</si>
  <si>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</si>
  <si>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</si>
  <si>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</si>
  <si>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</si>
  <si>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</si>
  <si>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</si>
  <si>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</si>
  <si>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</si>
  <si>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</si>
  <si>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</si>
  <si>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</si>
  <si>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</si>
  <si>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</si>
  <si>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</si>
  <si>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</si>
  <si>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</si>
  <si>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</si>
  <si>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</si>
  <si>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</si>
  <si>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</si>
  <si>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</si>
  <si>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</si>
  <si>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</si>
  <si>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</si>
  <si>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</si>
  <si>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</si>
  <si>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</si>
  <si>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</si>
  <si>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</si>
  <si>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</si>
  <si>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</si>
  <si>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</si>
  <si>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</si>
  <si>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</si>
  <si>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</si>
  <si>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</si>
  <si>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</si>
  <si>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</si>
  <si>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</si>
  <si>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</si>
  <si>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</si>
  <si>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</si>
  <si>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</si>
  <si>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</si>
  <si>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</si>
  <si>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</si>
  <si>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</si>
  <si>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</si>
  <si>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</si>
  <si>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</si>
  <si>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</si>
  <si>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</si>
  <si>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</si>
  <si>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</si>
  <si>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</si>
  <si>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</si>
  <si>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</si>
  <si>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</si>
  <si>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</si>
  <si>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</si>
  <si>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</si>
  <si>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</si>
  <si>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</si>
  <si>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</si>
  <si>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</si>
  <si>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</si>
  <si>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</si>
  <si>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</si>
  <si>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</si>
  <si>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</si>
  <si>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</si>
  <si>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</si>
  <si>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</si>
  <si>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</si>
  <si>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</si>
  <si>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</si>
  <si>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</si>
  <si>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</si>
  <si>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</si>
  <si>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</si>
  <si>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</si>
  <si>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</si>
  <si>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</si>
  <si>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</si>
  <si>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</si>
  <si>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</si>
  <si>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</si>
  <si>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</si>
  <si>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</si>
  <si>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</si>
  <si>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</si>
  <si>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</si>
  <si>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</si>
  <si>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</si>
  <si>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</si>
  <si>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</si>
  <si>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</si>
  <si>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</si>
  <si>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</si>
  <si>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</si>
  <si>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</si>
  <si>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</si>
  <si>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</si>
  <si>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</si>
  <si>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</si>
  <si>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</si>
  <si>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</si>
  <si>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</si>
  <si>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</si>
  <si>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</si>
  <si>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</si>
  <si>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</si>
  <si>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</si>
  <si>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</si>
  <si>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</si>
  <si>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</si>
  <si>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</si>
  <si>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</si>
  <si>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</si>
  <si>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</si>
  <si>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</si>
  <si>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</si>
  <si>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</si>
  <si>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</si>
  <si>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</si>
  <si>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</si>
  <si>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</si>
  <si>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</si>
  <si>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</si>
  <si>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</si>
  <si>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</si>
  <si>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</si>
  <si>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</si>
  <si>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</si>
  <si>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</si>
  <si>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</si>
  <si>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</si>
  <si>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</si>
  <si>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</si>
  <si>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</si>
  <si>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</si>
  <si>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</si>
  <si>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</si>
  <si>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</si>
  <si>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</si>
  <si>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</si>
  <si>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</si>
  <si>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</si>
  <si>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</si>
  <si>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</si>
  <si>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</si>
  <si>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</si>
  <si>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</si>
  <si>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</si>
  <si>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</si>
  <si>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</si>
  <si>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</si>
  <si>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</si>
  <si>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</si>
  <si>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</si>
  <si>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</si>
  <si>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</si>
  <si>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</si>
  <si>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</si>
  <si>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</si>
  <si>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</si>
  <si>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</si>
  <si>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</si>
  <si>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</si>
  <si>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</si>
  <si>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</si>
  <si>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</si>
  <si>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</si>
  <si>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</si>
  <si>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</si>
  <si>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</si>
  <si>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</si>
  <si>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</si>
  <si>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</si>
  <si>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</si>
  <si>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</si>
  <si>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</si>
  <si>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</si>
  <si>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</si>
  <si>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</si>
  <si>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</si>
  <si>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</si>
  <si>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</si>
  <si>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</si>
  <si>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</si>
  <si>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</si>
  <si>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</si>
  <si>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</si>
  <si>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</si>
  <si>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</si>
  <si>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</si>
  <si>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</si>
  <si>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</si>
  <si>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</si>
  <si>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</si>
  <si>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</si>
  <si>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</si>
  <si>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</si>
  <si>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</si>
  <si>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</si>
  <si>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</si>
  <si>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</si>
  <si>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</si>
  <si>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</si>
  <si>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</si>
  <si>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</si>
  <si>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</si>
  <si>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</si>
  <si>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</si>
  <si>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</si>
  <si>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</si>
  <si>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</si>
  <si>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</si>
  <si>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</si>
  <si>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PCM-20251126-00000722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</si>
  <si>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</si>
  <si>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</si>
  <si>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</si>
  <si>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</si>
  <si>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</si>
  <si>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</si>
  <si>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</si>
  <si>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</si>
  <si>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</si>
  <si>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</si>
  <si>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</si>
  <si>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</si>
  <si>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</si>
  <si>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</si>
  <si>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</si>
  <si>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</si>
  <si>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</si>
  <si>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</si>
  <si>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</si>
  <si>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</si>
  <si>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</si>
  <si>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</si>
  <si>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</si>
  <si>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</si>
  <si>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</si>
  <si>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</si>
  <si>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</si>
  <si>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</si>
  <si>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</si>
  <si>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</si>
  <si>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</si>
  <si>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</si>
  <si>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</si>
  <si>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</si>
  <si>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</si>
  <si>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</si>
  <si>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</si>
  <si>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</si>
  <si>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</si>
  <si>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</si>
  <si>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</si>
  <si>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</si>
  <si>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</si>
  <si>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</si>
  <si>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</si>
  <si>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</si>
  <si>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</si>
  <si>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</si>
  <si>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</si>
  <si>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</si>
  <si>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</si>
  <si>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</si>
  <si>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</si>
  <si>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</si>
  <si>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</si>
  <si>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</si>
  <si>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</si>
  <si>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</si>
  <si>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</si>
  <si>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</si>
  <si>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</si>
  <si>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</si>
  <si>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</si>
  <si>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</si>
  <si>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</si>
  <si>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</si>
  <si>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</si>
  <si>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</si>
  <si>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</si>
  <si>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</si>
  <si>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</si>
  <si>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</si>
  <si>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</si>
  <si>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</si>
  <si>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</si>
  <si>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</si>
  <si>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</si>
  <si>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</si>
  <si>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</si>
  <si>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</si>
  <si>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</si>
  <si>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</si>
  <si>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</si>
  <si>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</si>
  <si>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</si>
  <si>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</si>
  <si>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</si>
  <si>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</si>
  <si>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</si>
  <si>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</si>
  <si>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</si>
  <si>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</si>
  <si>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</si>
  <si>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</si>
  <si>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90 min</t>
  </si>
  <si>
    <t xml:space="preserve"> PCM-20250215-00000830 </t>
  </si>
  <si>
    <t>LTE site still down and  site located in aramco area access issue need special permission</t>
  </si>
  <si>
    <t>PCM-20251126-00000594</t>
  </si>
  <si>
    <t>45 mins</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</si>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</sst>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66" dataDxfId="165" headerRowBorderDxfId="163" tableBorderDxfId="164" totalsRowBorderDxfId="162">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3" dataDxfId="22" headerRowBorderDxfId="20" tableBorderDxfId="21">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324.5056359953669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13084</v>
      </c>
      <c r="E3" s="136" t="s">
        <v>39021</v>
      </c>
      <c r="F3" s="135">
        <v>45987.427523148152</v>
      </c>
      <c r="G3" s="134">
        <f ca="1">IFERROR(NOW()-F3,"-")</f>
        <v>2.6538773141510319E-2</v>
      </c>
      <c r="H3" s="135">
        <v>45987.422662037039</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45987.454061921293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45987.454061921293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45987.454061921293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45987.454061921293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45987.454061921293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45987.454061921293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45987.454061921293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45987.454061921293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45987.454061921293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45987.454061921293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45987.454061921293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45987.454061921293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45987.454061921293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45987.454061921293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45987.454061921293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45987.454061921293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45987.454061921293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45987.454061921293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45987.454061921293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45987.454061921293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45987.454061921293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45987.454061921293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45987.454061921293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45987.454061921293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45987.454061921293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45987.454061921293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45987.454061921293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45987.454061921293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45987.454061921293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45987.454061921293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45987.454061921293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45987.454061921293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45987.454061921293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45987.454061921293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45987.454061921293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45987.454061921293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45987.454061921293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45987.454061921293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45987.454061921293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45987.454061921293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45987.454061921293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45987.454061921293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45987.454061921293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45987.454061921293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45987.454061921293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45987.454061921293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45987.454061921293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45987.454061921293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45987.454061921293</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45987.454061921293</v>
      </c>
      <c r="H53" s="135"/>
      <c r="I53" s="137" t="str">
        <f>IFERROR(VLOOKUP(D53,DB!A:F,6,0),"")</f>
        <v/>
      </c>
      <c r="J53" s="137" t="str">
        <f>IFERROR(VLOOKUP(D53,DB!A:G,7,0),"")</f>
        <v/>
      </c>
      <c r="K53" s="133"/>
      <c r="L53" s="132" t="str">
        <f>IFERROR(VLOOKUP(D53,DB!A:I,9,0),"")</f>
        <v/>
      </c>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sheetData>
  <customSheetViews>
    <customSheetView guid="{F6042A99-DD27-4453-835D-0834D95730CC}" filter="1" showAutoFilter="1">
      <pageMargins left="0" right="0" top="0" bottom="0" header="0" footer="0"/>
      <autoFilter ref="B1:M1" xr:uid="{B86621A0-73B6-402A-9C7D-8C7E706A4264}"/>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162.45422442130075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3.0666431712961639</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8" t="s">
        <v>23755</v>
      </c>
      <c r="E5" s="99" t="s">
        <v>39021</v>
      </c>
      <c r="F5" s="100">
        <v>45987.395324074074</v>
      </c>
      <c r="G5" s="101">
        <f ca="1">IFERROR(NOW()-F5,"-")</f>
        <v>5.8738078703754582E-2</v>
      </c>
      <c r="H5" s="145"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39112</v>
      </c>
      <c r="B6" s="18" t="str">
        <f>IFERROR(VLOOKUP(D6,DB!A:K,11,0),"")</f>
        <v>R2</v>
      </c>
      <c r="C6" s="18">
        <v>4</v>
      </c>
      <c r="D6" s="18" t="s">
        <v>20823</v>
      </c>
      <c r="E6" s="99" t="s">
        <v>39102</v>
      </c>
      <c r="F6" s="100">
        <v>45987.379467592589</v>
      </c>
      <c r="G6" s="101">
        <f ca="1">IFERROR(NOW()-F6,"-")</f>
        <v>7.4594560188415926E-2</v>
      </c>
      <c r="H6" s="145" t="s">
        <v>39113</v>
      </c>
      <c r="I6" s="18" t="str">
        <f>IFERROR(VLOOKUP(D6,DB!A:F,6,0),"")</f>
        <v>SCECO</v>
      </c>
      <c r="J6" s="18" t="str">
        <f>IFERROR(VLOOKUP(D6,DB!A:G,7,0),"")</f>
        <v>Vandalized+Vandalized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39115</v>
      </c>
      <c r="B7" s="18" t="str">
        <f>IFERROR(VLOOKUP(D7,DB!A:K,11,0),"")</f>
        <v>R2</v>
      </c>
      <c r="C7" s="18">
        <v>1</v>
      </c>
      <c r="D7" s="18" t="s">
        <v>39116</v>
      </c>
      <c r="E7" s="99" t="s">
        <v>39021</v>
      </c>
      <c r="F7" s="100"/>
      <c r="G7" s="101">
        <f ca="1">IFERROR(NOW()-F7,"-")</f>
        <v>45987.454062152778</v>
      </c>
      <c r="H7" s="145" t="s">
        <v>39117</v>
      </c>
      <c r="I7" s="18" t="str">
        <f>IFERROR(VLOOKUP(D7,DB!A:F,6,0),"")</f>
        <v>SCECO-Rental-Genset</v>
      </c>
      <c r="J7" s="18" t="str">
        <f>IFERROR(VLOOKUP(D7,DB!A:G,7,0),"")</f>
        <v>In progress</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45987.454062384262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45987.454062384262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45987.454062384262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45987.454062384262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45987.454062384262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45987.454062384262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45987.454062384262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45987.454062384262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45987.454062384262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45987.454062384262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45987.454062384262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45987.454062384262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45987.454062384262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45987.454062384262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45987.454062384262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45987.454062384262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45987.454062384262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45987.454062384262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45987.454062384262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45987.454062384262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45987.454062384262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45987.454062384262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45987.454062384262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45987.454062384262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45987.454062384262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45987.454062384262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45987.454062384262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45987.454062384262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45987.454062384262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45987.454062384262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45987.454062384262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45987.454062384262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45987.454062384262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45987.454062384262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45987.454062384262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45987.454062384262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45987.454062384262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45987.454062384262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45987.454062384262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45987.454062384262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45987.454062384262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45987.454062384262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45987.454062384262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45987.454062384262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45987.454062384262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45987.454062384262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45987.454062384262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45987.454062384262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45987.454062384262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45987.454062384262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45987.454062384262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45987.454062384262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45987.454062384262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45987.454062384262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45987.454062384262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45987.454062384262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45987.454062384262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45987.454062384262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45987.454062384262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45987.454062384262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45987.454062384262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45987.454062384262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45987.454062384262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45987.454062384262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45987.454062384262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45987.454062384262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45987.454062384262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45987.454062384262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45987.454062384262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45987.454062384262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45987.454062384262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45987.454062384262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45987.454062384262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45987.454062384262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45987.454062384262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45987.454062384262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45987.454062384262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45987.454062384262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45987.454062384262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45987.454062384262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45987.454062384262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45987.454062384262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45987.454062384262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45987.454062384262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45987.454062384262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45987.454062384262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45987.454062384262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45987.454062384262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45987.454062384262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45987.454062384262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45987.454062384262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45987.454062384262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45987.454062384262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45987.454062384262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45987.454062384262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45987.454062384262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45987.454062384262</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45987.454062384262</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45987.454062384262</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45987.454062384262</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45987.454062384262</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45987.454062384262</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45987.454062384262</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45987.454062384262</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45987.454062384262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45987.454062384262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45987.454062384262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45987.454062384262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45987.454062384262</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45987.454062384262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45987.454062384262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45987.454062384262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45987.454062384262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45987.454062384262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45987.454062384262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45987.454062384262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45987.454062384262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45987.454062384262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45987.454062384262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45987.454062384262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45987.454062384262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45987.454062384262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45987.454062384262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45987.454062384262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45987.454062384262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45987.454062384262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45987.454062384262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45987.454062384262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45987.454062384262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45987.454062384262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45987.454062384262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45987.454062384262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45987.454062384262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45987.454062384262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45987.454062384262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45987.454062384262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45987.454062384262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45987.454062384262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45987.454062384262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45987.454062384262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45987.454062384262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45987.454062384262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45987.454062384262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45987.454062384262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45987.454062384262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45987.454062384262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45987.454062384262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45987.454062384262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45987.454062384262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45987.454062384262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45987.454062384262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45987.454062384262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45987.454062384262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45987.454062384262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45987.454062384262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45987.454062384262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45987.454062384262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45987.454062384262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45987.454062384262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45987.454062384262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45987.454062384262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45987.454062384262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45987.454062384262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45987.454062384262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45987.454062384262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45987.454062384262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45987.454062384262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45987.454062384262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45987.454062384262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45987.454062384262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45987.454062384262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45987.454062384262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45987.454062384262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45987.454062384262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45987.454062384262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45987.454062384262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45987.454062384262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45987.454062384262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45987.454062384262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45987.454062384262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45987.454062384262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45987.454062384262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45987.454062384262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45987.454062384262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45987.454062384262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45987.454062384262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45987.454062384262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45987.454062384262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45987.454062384262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45987.454062384262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45987.454062384262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45987.454062384262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45987.454062384262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45987.454062384262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45987.454062384262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45987.454062384262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45987.454062384262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45987.454062384262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45987.454062384262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45987.454062384262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45987.454062384262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45987.454062384262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45987.454062384262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45987.454062384262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45987.454062384262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45987.454062384262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45987.454062384262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45987.454062384262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45987.454062384262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45987.454062384262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45987.454062384262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45987.454062384262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45987.454062384262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45987.454062384262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45987.454062384262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45987.454062384262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45987.454062384262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45987.454062384262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45987.454062384262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45987.454062384262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45987.454062384262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45987.454062384262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45987.454062384262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45987.454062384262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45987.454062384262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45987.454062384262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45987.454062384262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45987.454062384262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45987.454062384262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45987.454062384262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45987.454062384262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45987.454062384262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45987.454062384262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45987.454062384262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45987.454062384262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45987.454062384262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45987.454062384262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45987.454062384262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45987.454062384262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45987.454062384262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45987.454062384262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45987.454062384262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45987.454062384262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45987.454062384262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45987.454062384262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45987.454062384262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45987.454062384262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45987.454062384262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45987.454062384262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45987.454062384262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45987.454062384262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45987.454062384262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45987.454062384262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45987.454062384262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45987.454062384262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45987.454062384262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45987.454062384262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45987.454062384262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45987.454062384262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45987.454062384262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45987.454062384262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45987.454062384262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45987.454062384262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45987.454062384262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45987.454062384262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45987.454062384262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45987.454062384262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45987.454062384262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45987.454062384262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45987.454062384262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45987.454062384262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45987.454062384262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45987.454062384262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45987.454062384262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45987.454062384262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45987.454062384262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45987.454062384262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45987.454062384262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45987.454062384262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45987.454062384262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45987.454062384262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45987.454062384262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45987.454062384262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45987.454062384262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45987.454062384262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45987.454062384262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45987.454062384262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45987.454062384262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45987.454062384262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45987.454062384262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45987.454062384262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45987.454062384262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45987.454062384262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45987.454062384262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45987.454062384262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45987.454062384262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45987.454062384262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45987.454062384262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45987.454062384262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45987.454062384262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45987.454062384262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45987.454062384262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45987.454062384262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45987.454062384262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45987.454062384262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45987.454062384262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45987.454062384262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45987.454062384262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45987.454062384262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45987.454062384262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45987.454062384262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45987.454062384262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45987.454062384262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45987.454062384262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45987.454062384262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45987.454062384262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45987.454062384262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45987.454062384262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45987.454062384262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45987.454062384262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45987.454062384262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45987.454062384262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45987.454062384262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45987.454062384262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45987.454062384262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45987.454062384262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45987.454062384262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45987.454062384262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45987.454062384262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45987.454062384262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45987.454062384262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45987.454062384262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45987.454062384262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45987.454062384262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45987.454062384262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45987.454062384262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45987.454062384262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45987.454062384262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45987.454062384262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45987.454062384262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45987.454062384262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45987.454062384262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45987.454062384262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45987.454062384262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45987.454062384262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45987.454062384262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45987.454062384262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45987.454062384262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45987.454062384262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45987.454062384262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45987.454062384262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45987.454062384262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45987.454062384262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45987.454062384262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45987.454062384262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45987.454062384262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45987.454062384262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45987.454062384262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45987.454062384262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45987.454062384262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45987.454062384262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45987.454062384262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45987.454062384262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45987.454062384262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45987.454062384262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45987.454062384262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45987.454062384262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45987.454062384262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45987.454062384262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45987.454062384262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45987.454062384262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45987.454062384262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45987.454062384262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45987.454062384262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45987.454062384262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45987.454062384262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45987.454062384262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45987.454062384262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45987.454062384262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45987.454062384262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45987.454062384262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45987.454062384262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45987.454062384262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45987.454062384262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45987.454062384262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45987.454062384262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45987.454062384262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45987.454062384262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45987.454062384262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45987.454062384262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45987.454062384262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45987.454062384262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45987.454062384262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45987.454062384262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45987.454062384262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45987.454062384262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45987.454062384262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45987.454062384262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45987.454062384262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45987.454062384262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45987.454062384262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45987.454062384262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45987.454062384262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45987.454062384262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45987.454062384262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45987.454062384262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45987.454062384262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45987.454062384262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45987.454062384262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45987.454062384262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45987.454062384262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45987.454062384262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45987.454062384262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45987.454062384262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45987.454062384262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45987.454062384262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45987.454062384262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45987.454062384262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45987.454062384262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45987.454062384262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45987.454062384262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45987.454062384262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45987.454062384262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45987.454062384262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45987.454062384262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45987.454062384262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45987.454062384262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45987.454062384262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45987.454062384262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45987.454062384262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45987.454062384262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45987.454062384262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45987.454062384262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45987.454062384262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45987.454062384262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45987.454062384262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45987.454062384262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45987.454062384262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45987.454062384262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45987.454062384262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45987.454062384262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45987.454062384262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45987.454062384262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45987.454062384262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45987.454062384262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45987.454062384262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45987.454062384262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45987.454062384262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45987.454062384262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45987.454062384262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45987.454062384262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45987.454062384262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45987.454062384262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45987.454062384262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45987.454062384262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45987.454062384262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45987.454062384262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45987.454062384262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45987.454062384262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45987.454062384262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45987.454062384262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45987.454062384262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45987.454062384262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45987.454062384262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45987.454062384262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45987.454062384262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45987.454062384262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45987.454062384262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45987.454062384262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45987.454062384262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45987.454062384262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45987.454062384262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45987.454062384262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45987.454062384262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45987.454062384262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45987.454062384262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45987.454062384262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45987.454062384262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45987.454062384262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45987.454062384262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45987.454062384262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45987.454062384262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45987.454062384262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45987.454062384262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45987.454062384262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45987.454062384262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45987.454062384262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45987.454062384262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45987.454062384262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45987.454062384262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45987.454062384262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45987.454062384262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45987.454062384262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45987.454062384262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45987.454062384262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45987.454062384262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45987.454062384262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45987.454062384262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45987.454062384262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45987.454062384262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45987.454062384262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45987.454062384262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45987.454062384262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45987.454062384262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45987.454062384262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45987.454062384262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45987.454062384262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45987.454062384262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45987.454062384262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45987.454062384262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45987.454062384262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45987.454062384262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45987.454062384262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45987.454062384262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45987.454062384262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45987.454062384262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45987.454062384262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45987.454062384262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45987.454062384262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45987.454062384262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45987.454062384262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45987.454062384262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45987.454062384262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45987.454062384262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45987.454062384262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45987.454062384262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45987.454062384262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45987.454062384262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45987.454062384262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45987.454062384262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45987.454062384262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45987.454062384262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45987.454062384262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45987.454062384262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45987.454062384262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45987.454062384262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45987.454062384262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45987.454062384262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45987.454062384262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45987.454062384262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45987.454062384262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45987.454062384262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45987.454062384262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45987.454062384262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45987.454062384262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45987.454062384262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45987.454062384262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45987.454062384262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45987.454062384262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45987.454062384262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45987.454062384262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45987.454062384262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45987.454062384262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45987.454062384262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45987.454062384262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45987.454062384262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45987.454062384262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45987.454062384262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45987.454062384262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45987.454062384262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45987.454062384262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45987.454062384262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45987.454062384262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45987.454062384262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45987.454062384262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45987.454062384262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45987.454062384262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45987.454062384262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45987.454062384262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45987.454062384262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45987.454062384262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45987.454062384262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45987.454062384262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45987.454062384262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45987.454062384262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45987.454062384262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45987.454062384262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45987.454062384262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45987.454062384262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45987.454062384262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45987.454062384262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45987.454062384262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45987.454062384262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45987.454062384262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45987.454062384262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45987.454062384262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45987.454062384262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45987.454062384262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45987.454062384262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45987.454062384262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45987.454062384262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45987.454062384262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45987.454062384262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45987.454062384262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45987.454062384262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45987.454062384262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45987.454062384262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45987.454062384262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45987.454062384262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45987.454062384262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45987.454062384262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45987.454062384262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45987.454062384262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45987.454062384262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45987.454062384262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45987.454062384262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45987.454062384262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45987.454062384262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45987.454062384262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45987.454062384262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45987.454062384262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45987.454062384262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45987.454062384262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45987.454062384262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45987.454062384262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45987.454062384262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45987.454062384262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45987.454062384262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45987.454062384262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45987.454062384262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45987.454062384262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45987.454062384262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45987.454062384262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45987.454062384262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45987.454062384262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45987.454062384262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45987.454062384262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45987.454062384262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45987.454062384262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45987.454062384262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45987.454062384262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45987.454062384262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45987.454062384262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45987.454062384262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45987.454062384262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45987.454062384262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45987.454062384262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45987.454062384262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45987.454062384262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45987.454062384262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45987.454062384262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45987.454062384262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45987.454062384262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45987.454062384262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45987.454062384262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45987.454062384262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45987.454062384262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45987.454062384262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45987.454062384262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45987.454062384262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45987.454062384262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45987.454062384262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45987.454062384262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45987.454062384262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45987.454062384262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45987.454062384262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45987.454062384262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45987.454062384262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45987.454062384262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45987.454062384262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45987.454062384262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45987.454062384262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45987.454062384262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45987.454062384262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45987.454062384262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45987.454062384262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45987.454062384262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45987.454062384262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45987.454062384262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45987.454062384262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45987.454062384262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45987.454062384262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45987.454062384262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45987.454062384262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45987.454062384262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45987.454062384262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45987.454062384262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45987.454062384262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45987.454062384262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45987.454062384262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45987.454062384262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45987.454062384262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45987.454062384262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45987.454062384262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45987.454062384262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45987.454062384262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45987.454062384262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45987.454062384262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45987.454062384262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45987.454062384262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45987.454062384262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45987.454062384262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45987.454062384262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45987.454062384262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45987.454062384262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45987.454062384262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45987.454062384262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45987.454062384262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45987.454062384262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45987.454062384262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45987.454062384262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45987.454062384262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45987.454062384262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45987.454062384262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45987.454062384262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45987.454062384262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45987.454062384262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45987.454062384262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45987.454062384262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45987.454062384262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45987.454062384262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45987.454062384262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45987.454062384262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45987.454062384262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45987.454062384262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45987.454062384262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45987.454062384262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45987.454062384262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45987.454062384262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45987.454062384262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45987.454062384262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45987.454062384262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45987.454062384262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45987.454062384262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45987.454062384262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45987.454062384262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45987.454062384262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45987.454062384262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45987.454062384262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45987.454062384262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45987.454062384262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45987.454062384262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45987.454062384262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45987.454062384262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45987.454062384262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45987.454062384262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45987.454062384262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45987.454062384262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45987.454062384262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45987.454062384262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45987.454062384262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45987.454062384262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45987.454062384262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45987.454062384262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45987.454062384262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45987.454062384262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45987.454062384262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45987.454062384262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45987.454062384262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45987.454062384262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45987.454062384262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45987.454062384262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45987.454062384262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45987.454062384262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45987.454062384262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45987.454062384262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45987.454062384262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45987.454062384262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45987.454062384262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45987.454062384262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45987.454062384262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45987.454062384262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45987.454062384262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45987.454062384262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45987.454062384262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45987.454062384262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45987.454062384262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45987.454062384262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45987.454062384262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45987.454062384262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45987.454062384262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45987.454062384262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45987.454062384262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45987.454062384262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45987.454062384262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45987.454062384262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45987.454062384262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45987.454062384262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45987.454062384262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45987.454062384262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45987.454062384262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45987.454062384262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45987.454062384262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45987.454062384262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45987.454062384262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45987.454062384262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45987.454062384262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45987.454062384262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45987.454062384262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45987.454062384262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45987.454062384262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45987.454062384262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45987.454062384262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45987.454062384262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45987.454062384262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45987.454062384262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45987.454062384262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45987.454062384262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45987.454062384262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45987.454062384262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45987.454062384262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45987.454062384262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45987.454062384262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45987.454062384262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45987.454062384262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45987.454062384262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45987.454062384262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45987.454062384262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45987.454062384262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45987.454062384262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45987.454062384262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45987.454062384262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45987.454062384262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45987.454062384262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45987.454062384262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45987.454062384262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45987.454062384262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45987.454062384262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45987.454062384262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45987.454062384262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45987.454062384262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45987.454062384262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45987.454062384262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45987.454062384262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45987.454062384262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45987.454062384262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45987.454062384262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45987.454062384262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45987.454062384262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45987.454062384262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45987.454062384262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45987.454062384262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45987.454062384262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45987.454062384262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45987.454062384262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45987.454062384262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45987.454062384262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45987.454062384262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45987.454062384262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45987.454062384262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45987.454062384262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45987.454062384262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45987.454062384262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45987.454062384262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45987.454062384262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45987.454062384262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45987.454062384262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45987.454062384262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45987.454062384262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45987.454062384262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45987.454062384262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45987.454062384262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45987.454062384262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45987.454062384262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45987.454062384262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45987.454062384262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45987.454062384262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45987.454062384262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45987.454062384262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45987.454062384262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45987.454062384262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45987.454062384262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45987.454062384262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45987.454062384262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45987.454062384262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45987.454062384262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45987.454062384262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45987.454062384262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45987.454062384262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45987.454062384262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45987.454062384262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45987.454062384262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45987.454062384262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45987.454062384262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45987.454062384262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45987.454062384262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45987.454062384262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45987.454062384262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45987.454062384262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45987.454062384262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45987.454062384262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45987.454062384262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45987.454062384262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45987.454062384262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45987.454062384262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45987.454062384262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45987.454062384262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45987.454062384262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45987.454062384262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45987.454062384262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45987.454062384262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45987.454062384262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45987.454062384262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45987.454062384262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45987.454062384262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45987.454062384262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45987.454062384262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45987.454062384262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45987.454062384262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45987.454062384262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45987.454062384262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45987.454062384262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45987.454062384262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45987.454062384262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45987.454062384262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45987.454062384262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45987.454062384262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45987.454062384262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45987.454062384262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45987.454062384262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45987.454062384262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45987.454062384262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45987.454062384262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45987.454062384262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45987.454062384262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45987.454062384262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45987.454062384262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45987.454062384262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45987.454062384262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45987.454062384262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45987.454062384262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45987.454062384262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45987.454062384262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45987.454062384262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45987.454062384262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45987.454062384262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45987.454062384262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45987.454062384262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45987.454062384262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45987.454062384262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45987.454062384262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45987.454062384262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45987.454062384262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45987.454062384262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45987.454062384262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45987.454062384262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45987.454062384262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45987.454062384262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45987.454062384262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45987.454062384262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45987.454062384262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45987.454062384262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45987.454062384262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45987.454062384262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45987.454062384262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45987.454062384262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45987.454062384262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45987.454062384262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45987.454062384262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45987.454062384262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45987.454062384262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45987.454062384262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45987.454062384262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45987.454062384262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45987.454062384262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45987.454062384262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45987.454062384262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45987.454062384262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45987.454062384262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45987.454062384262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45987.454062384262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45987.454062384262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45987.454062384262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45987.454062384262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45987.454062384262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45987.454062384262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45987.454062384262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45987.454062384262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45987.454062384262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45987.454062384262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45987.454062384262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45987.454062384262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45987.454062384262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45987.454062384262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45987.454062384262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45987.454062384262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45987.454062384262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45987.454062384262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45987.454062384262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45987.454062384262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45987.454062384262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45987.454062384262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45987.454062384262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45987.454062384262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45987.454062384262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45987.454062384262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45987.454062384262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45987.454062384262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45987.454062384262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45987.454062384262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45987.454062384262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45987.454062384262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45987.454062384262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45987.454062384262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45987.454062384262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45987.454062384262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45987.454062384262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45987.454062384262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45987.454062384262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45987.454062384262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45987.454062384262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45987.454062384262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45987.454062384262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45987.454062384262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45987.454062384262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45987.454062384262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45987.454062384262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45987.454062384262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45987.454062384262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45987.454062384262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45987.454062384262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45987.454062384262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45987.454062384262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45987.454062384262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45987.454062384262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45987.454062384262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45987.454062384262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45987.454062384262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45987.454062384262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45987.454062384262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45987.454062384262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45987.454062384262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45987.454062384262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45987.454062384262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45987.454062384262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45987.454062384262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45987.454062384262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45987.454062384262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45987.454062384262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45987.454062384262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45987.454062384262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45987.454062384262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45987.454062384262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45987.454062384262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45987.454062384262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45987.454062384262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45987.454062384262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45987.454062384262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45987.454062384262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45987.454062384262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45987.454062384262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45987.454062384262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45987.454062384262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45987.454062384262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45987.454062384262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45987.454062384262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45987.454062384262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45987.454062384262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45987.454062384262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45987.454062384262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45987.454062384262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45987.454062384262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45987.454062384262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45987.454062384262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45987.454062384262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45987.454062384262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45987.454062384262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45987.454062384262</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45987.454062384262</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283.97334432869684</v>
      </c>
      <c r="H2" s="92">
        <v>45703.474768518521</v>
      </c>
      <c r="I2" s="92" t="str">
        <f>IFERROR(VLOOKUP(D2,DB!A:F,6,0),"")</f>
        <v>SCECO</v>
      </c>
      <c r="J2" s="92" t="str">
        <f>IFERROR(VLOOKUP(D2,DB!A:G,7,0),"")</f>
        <v>Dead</v>
      </c>
      <c r="K2" s="94" t="s">
        <v>39120</v>
      </c>
      <c r="L2" s="88" t="str">
        <f>IFERROR(VLOOKUP(D2,DB!A:I,9,0),"")</f>
        <v>Latis</v>
      </c>
    </row>
    <row r="3" spans="1:16" ht="15" customHeight="1">
      <c r="A3" s="110" t="s">
        <v>39121</v>
      </c>
      <c r="B3" s="110" t="str">
        <f>IFERROR(VLOOKUP(D3,DB!A:K,11,0),"")</f>
        <v>R4</v>
      </c>
      <c r="C3" s="90">
        <v>2</v>
      </c>
      <c r="D3" s="88" t="s">
        <v>35248</v>
      </c>
      <c r="E3" s="91" t="s">
        <v>39021</v>
      </c>
      <c r="F3" s="92">
        <v>45987.375694444447</v>
      </c>
      <c r="G3" s="93">
        <f t="shared" ref="G3:G40" ca="1" si="0">IFERROR(NOW()-F3,"")</f>
        <v>7.836747684632428E-2</v>
      </c>
      <c r="H3" s="92">
        <v>45987.321597222224</v>
      </c>
      <c r="I3" s="110" t="str">
        <f>IFERROR(VLOOKUP(D3,DB!A:F,6,0),"")</f>
        <v>SCECO</v>
      </c>
      <c r="J3" s="110" t="str">
        <f>IFERROR(VLOOKUP(D3,DB!A:G,7,0),"")</f>
        <v>Weak</v>
      </c>
      <c r="K3" s="94" t="s">
        <v>39122</v>
      </c>
      <c r="L3" s="88" t="str">
        <f>IFERROR(VLOOKUP(D3,DB!A:I,9,0),"")</f>
        <v>Latis</v>
      </c>
    </row>
    <row r="4" spans="1:16" ht="15" customHeight="1">
      <c r="A4" s="110" t="s">
        <v>39123</v>
      </c>
      <c r="B4" s="110" t="str">
        <f>IFERROR(VLOOKUP(D4,DB!A:K,11,0),"")</f>
        <v>R4</v>
      </c>
      <c r="C4" s="90">
        <v>1</v>
      </c>
      <c r="D4" s="88" t="s">
        <v>38662</v>
      </c>
      <c r="E4" s="91" t="s">
        <v>39021</v>
      </c>
      <c r="F4" s="92"/>
      <c r="G4" s="93">
        <f t="shared" ca="1" si="0"/>
        <v>45987.454061921293</v>
      </c>
      <c r="H4" s="92">
        <v>45987.373495370368</v>
      </c>
      <c r="I4" s="110" t="str">
        <f>IFERROR(VLOOKUP(D4,DB!A:F,6,0),"")</f>
        <v>SCECO</v>
      </c>
      <c r="J4" s="110" t="str">
        <f>IFERROR(VLOOKUP(D4,DB!A:G,7,0),"")</f>
        <v>No BB Shifted</v>
      </c>
      <c r="K4" s="94" t="s">
        <v>39124</v>
      </c>
      <c r="L4" s="88" t="str">
        <f>IFERROR(VLOOKUP(D4,DB!A:I,9,0),"")</f>
        <v>Latis</v>
      </c>
    </row>
    <row r="5" spans="1:16" ht="15" customHeight="1">
      <c r="A5" s="110"/>
      <c r="B5" s="110" t="str">
        <f>IFERROR(VLOOKUP(D5,DB!A:K,11,0),"")</f>
        <v/>
      </c>
      <c r="C5" s="90"/>
      <c r="D5" s="88"/>
      <c r="E5" s="91"/>
      <c r="F5" s="92"/>
      <c r="G5" s="93">
        <f t="shared" ca="1" si="0"/>
        <v>45987.454061921293</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45987.454061921293</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45987.454061921293</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45987.454061921293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45987.454061921293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45987.454061921293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45987.454061921293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45987.454061921293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45987.454061921293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45987.454061921293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45987.454061921293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45987.454061921293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45987.454061921293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45987.454061921293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45987.454061921293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45987.454061921293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45987.454061921293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45987.454061921293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45987.454061921293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45987.454061921293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45987.454061921293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45987.454061921293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45987.454061921293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45987.454061921293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45987.454061921293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45987.454061921293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45987.454061921293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45987.454061921293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45987.454061921293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45987.454061921293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45987.454061921293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45987.454061921293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45987.454061921293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45987.454061921293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45987.454061921293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45987.454061921293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45987.454061921293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45987.454061921293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45987.454061921293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45987.454061921293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45987.454061921293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45987.454061921293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45987.454061921293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45987.454061921293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45987.454061921293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45987.454061921293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45987.454061921293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45987.454061921293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45987.454061921293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45987.454061921293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45987.454061921293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45987.454061921293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45987.454061921293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45987.454061921293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45987.454061921293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45987.454061921293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45987.454061921293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45987.454061921293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45987.454061921293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45987.454061921293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45987.454061921293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45987.454061921293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45987.454061921293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45987.454061921293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45987.454061921293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45987.454061921293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45987.454061921293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45987.454061921293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45987.454061921293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45987.454061921293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45987.454061921293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45987.454061921293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45987.454061921293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45987.454061921293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45987.454061921293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45987.454061921293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45987.454061921293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45987.454061921293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45987.454061921293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45987.454061921293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45987.454061921293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45987.454061921293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45987.454061921293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45987.454061921293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45987.454061921293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45987.454061921293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45987.454061921293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45987.454061921293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45987.454061921293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45987.454061921293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45987.454061921293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45987.454061921293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45987.454061921293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45987.454061921293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45987.454061921293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45987.454061921293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45987.454061921293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45987.454061921293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45987.454061921293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45987.454061921293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45987.454061921293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45987.454061921293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45987.454061921293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45987.454061921293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45987.454061921293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45987.454061921293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45987.454061921293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45987.454061921293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45987.454061921293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45987.454061921293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45987.454061921293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45987.454061921293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45987.454061921293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45987.454061921293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45987.454061921293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45987.454061921293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45987.454061921293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45987.454061921293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45987.454061921293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45987.454061921293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45987.454061921293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45987.454061921293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45987.454061921293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45987.454061921293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45987.454061921293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45987.454061921293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45987.454061921293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45987.454061921293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45987.454061921293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45987.454061921293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45987.454061921293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45987.454061921293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45987.454061921293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45987.454061921293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45987.454061921293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45987.454061921293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45987.454061921293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45987.454061921293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45987.454061921293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45987.454061921293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45987.454061921293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45987.454061921293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45987.454061921293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45987.454061921293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45987.454061921293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45987.454061921293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45987.454061921293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45987.454061921293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45987.454061921293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45987.454061921293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45987.454061921293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45987.454061921293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45987.454061921293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45987.454061921293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45987.454061921293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45987.454061921293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45987.454061921293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45987.454061921293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45987.454061921293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45987.454061921293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45987.454061921293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45987.454061921293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45987.454061921293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45987.454061921293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45987.454061921293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45987.454061921293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45987.454061921293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45987.454061921293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45987.454061921293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45987.454061921293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45987.454061921293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45987.454061921293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45987.454061921293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45987.454061921293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45987.454061921293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45987.454061921293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45987.454061921293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45987.454061921293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45987.454061921293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45987.454061921293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45987.454061921293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45987.454061921293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45987.454061921293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45987.454061921293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45987.454061921293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45987.454061921293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45987.454061921293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45987.454061921293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45987.454061921293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45987.454061921293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45987.454061921293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45987.454061921293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45987.454061921293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45987.454061921293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45987.454061921293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45987.454061921293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45987.454061921293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45987.454061921293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45987.454061921293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45987.454061921293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45987.454061921293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45987.454061921293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45987.454061921293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45987.454061921293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45987.454061921293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45987.454061921293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45987.454061921293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45987.454061921293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45987.454061921293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45987.454061921293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45987.454061921293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45987.454061921293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45987.454061921293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45987.454061921293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45987.454061921293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45987.454061921293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45987.454061921293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45987.454061921293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45987.454061921293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45987.454061921293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45987.454061921293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45987.454061921293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45987.454061921293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45987.454061921293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45987.454061921293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45987.454061921293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45987.454061921293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45987.454061921293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45987.454061921293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45987.454061921293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45987.454061921293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45987.454061921293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45987.454061921293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45987.454061921293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45987.454061921293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45987.454061921293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45987.454061921293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45987.454061921293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45987.454061921293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45987.454061921293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45987.454061921293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45987.454061921293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45987.454061921293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45987.454061921293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45987.454061921293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45987.454061921293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45987.454061921293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45987.454061921293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45987.454061921293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45987.454061921293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45987.454061921293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45987.454061921293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45987.454061921293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45987.454061921293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45987.454061921293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45987.454061921293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45987.454061921293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45987.454061921293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45987.454061921293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45987.454061921293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45987.454061921293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45987.454061921293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45987.454061921293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45987.454061921293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45987.454061921293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45987.454061921293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45987.454061921293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45987.454061921293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45987.454061921293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45987.454061921293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45987.454061921293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45987.454061921293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45987.454061921293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45987.454061921293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45987.454061921293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45987.454061921293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45987.454061921293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45987.454061921293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45987.454061921293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45987.454061921293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45987.454061921293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45987.454061921293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45987.454061921293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45987.454061921293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45987.454061921293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45987.454061921293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45987.454061921293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45987.454061921293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45987.454061921293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45987.454061921293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45987.454061921293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45987.454061921293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45987.454061921293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45987.454061921293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45987.454061921293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45987.454061921293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45987.454061921293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45987.454061921293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45987.454061921293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45987.454061921293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45987.454061921293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45987.454061921293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45987.454061921293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45987.454061921293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45987.454061921293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45987.454061921293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45987.454061921293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45987.454061921293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45987.454061921293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45987.454061921293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45987.454061921293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45987.454061921293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45987.454061921293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45987.454061921293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45987.454061921293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45987.454061921293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45987.454061921293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45987.454061921293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45987.454061921293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45987.454061921293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45987.454061921293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45987.454061921293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45987.454061921293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45987.454061921293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45987.454061921293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45987.454061921293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45987.454061921293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45987.454061921293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45987.454061921293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45987.454061921293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45987.454061921293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45987.454061921293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45987.454061921293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45987.454061921293</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45987.454061921293</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45987.454061921293</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45987.454061921293</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45987.454061921293</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39125</v>
      </c>
      <c r="B2" s="37" t="str">
        <f>IFERROR(VLOOKUP(D2,DB!A:K,11,0),"")</f>
        <v>R5</v>
      </c>
      <c r="C2" s="37">
        <v>3</v>
      </c>
      <c r="D2" s="103" t="s">
        <v>36011</v>
      </c>
      <c r="E2" s="37" t="s">
        <v>39021</v>
      </c>
      <c r="F2" s="38">
        <v>45891.832060185188</v>
      </c>
      <c r="G2" s="105">
        <f ca="1">IFERROR(NOW()-F2,"")</f>
        <v>95.622002199073904</v>
      </c>
      <c r="H2" s="38">
        <v>45891.790393518517</v>
      </c>
      <c r="I2" s="37" t="str">
        <f>IFERROR(VLOOKUP(D2,DB!A:F,6,0),"")</f>
        <v>Generator-SG</v>
      </c>
      <c r="J2" s="37" t="str">
        <f>IFERROR(VLOOKUP(D2,DB!A:G,7,0),"")</f>
        <v>Vandalized</v>
      </c>
      <c r="K2" s="37" t="s">
        <v>39126</v>
      </c>
      <c r="L2" s="37" t="str">
        <f>IFERROR(VLOOKUP(D2,DB!A:I,9,0),"")</f>
        <v>Latis</v>
      </c>
      <c r="M2" s="102"/>
    </row>
    <row r="3" spans="1:13" s="39" customFormat="1" ht="30.75">
      <c r="A3" s="37" t="s">
        <v>39127</v>
      </c>
      <c r="B3" s="37" t="str">
        <f>IFERROR(VLOOKUP(D3,DB!A:K,11,0),"")</f>
        <v>R5</v>
      </c>
      <c r="C3" s="37">
        <v>1</v>
      </c>
      <c r="D3" s="37" t="s">
        <v>33268</v>
      </c>
      <c r="E3" s="37" t="s">
        <v>39102</v>
      </c>
      <c r="F3" s="38">
        <v>45926.188877314817</v>
      </c>
      <c r="G3" s="105">
        <f t="shared" ref="G3" ca="1" si="0">IFERROR(NOW()-F3,"")</f>
        <v>61.265185069445579</v>
      </c>
      <c r="H3" s="38">
        <v>45926.158159722225</v>
      </c>
      <c r="I3" s="37" t="str">
        <f>IFERROR(VLOOKUP(D3,DB!A:F,6,0),"")</f>
        <v>SCECO</v>
      </c>
      <c r="J3" s="37" t="str">
        <f>IFERROR(VLOOKUP(D3,DB!A:G,7,0),"")</f>
        <v>Good</v>
      </c>
      <c r="K3" s="37" t="s">
        <v>39128</v>
      </c>
      <c r="L3" s="37" t="str">
        <f>IFERROR(VLOOKUP(D3,DB!A:I,9,0),"")</f>
        <v>Latis</v>
      </c>
      <c r="M3" s="102"/>
    </row>
    <row r="4" spans="1:13" s="39" customFormat="1" ht="48" customHeight="1">
      <c r="A4" s="106" t="s">
        <v>39129</v>
      </c>
      <c r="B4" s="106" t="str">
        <f>IFERROR(VLOOKUP(D4,DB!A:K,11,0),"")</f>
        <v>R5</v>
      </c>
      <c r="C4" s="106">
        <v>1</v>
      </c>
      <c r="D4" s="106" t="s">
        <v>34758</v>
      </c>
      <c r="E4" s="106" t="s">
        <v>39102</v>
      </c>
      <c r="F4" s="107">
        <v>45948.661111111112</v>
      </c>
      <c r="G4" s="108">
        <f t="shared" ref="G4" ca="1" si="1">IFERROR(NOW()-F4,"")</f>
        <v>38.792951273149811</v>
      </c>
      <c r="H4" s="107">
        <v>45948.661111111112</v>
      </c>
      <c r="I4" s="106" t="str">
        <f>IFERROR(VLOOKUP(D4,DB!A:F,6,0),"")</f>
        <v>SCECO</v>
      </c>
      <c r="J4" s="106" t="str">
        <f>IFERROR(VLOOKUP(D4,DB!A:G,7,0),"")</f>
        <v>Dead</v>
      </c>
      <c r="K4" s="106" t="s">
        <v>39130</v>
      </c>
      <c r="L4" s="106" t="str">
        <f>IFERROR(VLOOKUP(D4,DB!A:I,9,0),"")</f>
        <v>Latis</v>
      </c>
    </row>
    <row r="5" spans="1:13" s="39" customFormat="1" ht="30.75">
      <c r="A5" s="106" t="s">
        <v>39131</v>
      </c>
      <c r="B5" s="106" t="str">
        <f>IFERROR(VLOOKUP(D5,DB!A:K,11,0),"")</f>
        <v>R5</v>
      </c>
      <c r="C5" s="106">
        <v>1</v>
      </c>
      <c r="D5" s="106" t="s">
        <v>36518</v>
      </c>
      <c r="E5" s="106" t="s">
        <v>39021</v>
      </c>
      <c r="F5" s="119">
        <v>45981.373298611114</v>
      </c>
      <c r="G5" s="108">
        <f ca="1">IFERROR(NOW()-F5,"")</f>
        <v>6.0807633101794636</v>
      </c>
      <c r="H5" s="119">
        <v>45981.360798611109</v>
      </c>
      <c r="I5" s="106" t="str">
        <f>IFERROR(VLOOKUP(D5,DB!A:F,6,0),"")</f>
        <v>SCECO</v>
      </c>
      <c r="J5" s="106" t="str">
        <f>IFERROR(VLOOKUP(D5,DB!A:G,7,0),"")</f>
        <v>Dead</v>
      </c>
      <c r="K5" s="106" t="s">
        <v>39132</v>
      </c>
      <c r="L5" s="106" t="str">
        <f>IFERROR(VLOOKUP(D5,DB!A:I,9,0),"")</f>
        <v>Latis</v>
      </c>
    </row>
    <row r="6" spans="1:13" s="39" customFormat="1">
      <c r="A6" s="103" t="s">
        <v>39133</v>
      </c>
      <c r="B6" s="37" t="str">
        <f>IFERROR(VLOOKUP(D6,DB!A:K,11,0),"")</f>
        <v>R5</v>
      </c>
      <c r="C6" s="37">
        <v>2</v>
      </c>
      <c r="D6" s="37" t="s">
        <v>38123</v>
      </c>
      <c r="E6" s="37" t="s">
        <v>39134</v>
      </c>
      <c r="F6" s="38">
        <v>45987.429328703707</v>
      </c>
      <c r="G6" s="108">
        <f ca="1">IFERROR(NOW()-F6,"")</f>
        <v>2.4733217585890088E-2</v>
      </c>
      <c r="H6" s="38">
        <v>45987.39738425926</v>
      </c>
      <c r="I6" s="37" t="str">
        <f>IFERROR(VLOOKUP(D6,DB!A:F,6,0),"")</f>
        <v>SCECO</v>
      </c>
      <c r="J6" s="37" t="str">
        <f>IFERROR(VLOOKUP(D6,DB!A:G,7,0),"")</f>
        <v>Haj Removal</v>
      </c>
      <c r="K6" s="37" t="s">
        <v>39135</v>
      </c>
      <c r="L6" s="37" t="str">
        <f>IFERROR(VLOOKUP(D6,DB!A:I,9,0),"")</f>
        <v>Latis</v>
      </c>
    </row>
    <row r="7" spans="1:13" s="39" customFormat="1">
      <c r="A7" s="103" t="s">
        <v>39133</v>
      </c>
      <c r="B7" s="37" t="str">
        <f>IFERROR(VLOOKUP(D7,DB!A:K,11,0),"")</f>
        <v>R5</v>
      </c>
      <c r="C7" s="37">
        <v>2</v>
      </c>
      <c r="D7" s="103" t="s">
        <v>38347</v>
      </c>
      <c r="E7" s="37" t="s">
        <v>39134</v>
      </c>
      <c r="F7" s="38">
        <v>45987.429328703707</v>
      </c>
      <c r="G7" s="108">
        <f ca="1">IFERROR(NOW()-F7,"")</f>
        <v>2.4733217585890088E-2</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38489</v>
      </c>
      <c r="E8" s="37" t="s">
        <v>39134</v>
      </c>
      <c r="F8" s="38">
        <v>45987.429328703707</v>
      </c>
      <c r="G8" s="108">
        <f ca="1">IFERROR(NOW()-F8,"")</f>
        <v>2.4733217585890088E-2</v>
      </c>
      <c r="H8" s="38">
        <v>45987.39738425926</v>
      </c>
      <c r="I8" s="37" t="str">
        <f>IFERROR(VLOOKUP(D8,DB!A:F,6,0),"")</f>
        <v>SCECO</v>
      </c>
      <c r="J8" s="37" t="str">
        <f>IFERROR(VLOOKUP(D8,DB!A:G,7,0),"")</f>
        <v>Haj Removal</v>
      </c>
      <c r="K8" s="37" t="s">
        <v>39135</v>
      </c>
      <c r="L8" s="37" t="str">
        <f>IFERROR(VLOOKUP(D8,DB!A:I,9,0),"")</f>
        <v>Latis</v>
      </c>
    </row>
    <row r="9" spans="1:13" s="39" customFormat="1">
      <c r="A9" s="37" t="s">
        <v>39133</v>
      </c>
      <c r="B9" s="37" t="str">
        <f>IFERROR(VLOOKUP(D9,DB!A:K,11,0),"")</f>
        <v>R5</v>
      </c>
      <c r="C9" s="37">
        <v>1</v>
      </c>
      <c r="D9" s="103" t="s">
        <v>38449</v>
      </c>
      <c r="E9" s="37" t="s">
        <v>39134</v>
      </c>
      <c r="F9" s="38">
        <v>45987.429328703707</v>
      </c>
      <c r="G9" s="108">
        <f ca="1">IFERROR(NOW()-F9,"")</f>
        <v>2.4733217585890088E-2</v>
      </c>
      <c r="H9" s="38">
        <v>45987.39738425926</v>
      </c>
      <c r="I9" s="37" t="str">
        <f>IFERROR(VLOOKUP(D9,DB!A:F,6,0),"")</f>
        <v>SCECO</v>
      </c>
      <c r="J9" s="37" t="str">
        <f>IFERROR(VLOOKUP(D9,DB!A:G,7,0),"")</f>
        <v>Haj Removal</v>
      </c>
      <c r="K9" s="37" t="s">
        <v>39136</v>
      </c>
      <c r="L9" s="37" t="str">
        <f>IFERROR(VLOOKUP(D9,DB!A:I,9,0),"")</f>
        <v>Latis</v>
      </c>
    </row>
    <row r="10" spans="1:13" s="39" customFormat="1">
      <c r="A10" s="37" t="s">
        <v>39133</v>
      </c>
      <c r="B10" s="37" t="str">
        <f>IFERROR(VLOOKUP(D10,DB!A:K,11,0),"")</f>
        <v>R5</v>
      </c>
      <c r="C10" s="37">
        <v>1</v>
      </c>
      <c r="D10" s="103" t="s">
        <v>38237</v>
      </c>
      <c r="E10" s="37" t="s">
        <v>39134</v>
      </c>
      <c r="F10" s="38">
        <v>45987.429328703707</v>
      </c>
      <c r="G10" s="108">
        <f ca="1">IFERROR(NOW()-F10,"")</f>
        <v>2.4733217585890088E-2</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103" t="s">
        <v>38225</v>
      </c>
      <c r="E11" s="37" t="s">
        <v>39134</v>
      </c>
      <c r="F11" s="38">
        <v>45987.429328703707</v>
      </c>
      <c r="G11" s="108">
        <f ca="1">IFERROR(NOW()-F11,"")</f>
        <v>2.4733217585890088E-2</v>
      </c>
      <c r="H11" s="38">
        <v>45987.39738425926</v>
      </c>
      <c r="I11" s="37" t="str">
        <f>IFERROR(VLOOKUP(D11,DB!A:F,6,0),"")</f>
        <v>SCECO</v>
      </c>
      <c r="J11" s="37" t="str">
        <f>IFERROR(VLOOKUP(D11,DB!A:G,7,0),"")</f>
        <v>Haj Removal</v>
      </c>
      <c r="K11" s="37" t="s">
        <v>39136</v>
      </c>
      <c r="L11" s="37" t="str">
        <f>IFERROR(VLOOKUP(D11,DB!A:I,9,0),"")</f>
        <v>Latis</v>
      </c>
    </row>
    <row r="12" spans="1:13" s="39" customFormat="1">
      <c r="A12" s="37"/>
      <c r="B12" s="37" t="str">
        <f>IFERROR(VLOOKUP(D12,DB!A:K,11,0),"")</f>
        <v/>
      </c>
      <c r="C12" s="37"/>
      <c r="D12" s="37"/>
      <c r="E12" s="37"/>
      <c r="F12" s="38"/>
      <c r="G12" s="108">
        <f ca="1">IFERROR(NOW()-F12,"")</f>
        <v>45987.454061921293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45987.454061921293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45987.454061921293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45987.454061921293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45987.454061921293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45987.454061921293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45987.454061921293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45987.454061921293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45987.454061921293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45987.454061921293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45987.454061921293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45987.454061921293</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45987.454061921293</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45987.454061921293</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45987.454061921293</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45987.454061921293</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45987.454061921293</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45987.454061921293</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45987.454061921293</v>
      </c>
      <c r="H30" s="38"/>
      <c r="I30" s="37" t="str">
        <f>IFERROR(VLOOKUP(D30,DB!A:F,6,0),"")</f>
        <v/>
      </c>
      <c r="J30" s="37" t="str">
        <f>IFERROR(VLOOKUP(D30,DB!A:G,7,0),"")</f>
        <v/>
      </c>
      <c r="K30" s="37"/>
      <c r="L30" s="37" t="str">
        <f>IFERROR(VLOOKUP(D30,DB!A:I,9,0),"")</f>
        <v/>
      </c>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t="shared" ref="G2:G10" ca="1" si="0">IFERROR(NOW()-F2,"-")</f>
        <v>6.3564236108504701E-2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t="shared" ca="1" si="0"/>
        <v>6.8078124997555278E-2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t="shared" ca="1" si="0"/>
        <v>45987.454061921293</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45987.454061921293</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45987.454061921293</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45987.454061921293</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45987.454061921293</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45987.454061921293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45987.454061921293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45987.454061921293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45987.454061921293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45987.454061921293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45987.454061921293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45987.454061921293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45987.454061921293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45987.454061921293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45987.454061921293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45987.454061921293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45987.454061921293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45987.454061921293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45987.454061921293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45987.454061921293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45987.454061921293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45987.454061921293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45987.454061921293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45987.454061921293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45987.454061921293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45987.454061921293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45987.454061921293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45987.454061921293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45987.454061921293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45987.454061921293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45987.454061921293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45987.454061921293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45987.454061921293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45987.454061921293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45987.454061921293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45987.454061921293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45987.454061921293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45987.454061921293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45987.454061921293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45987.454061921293</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45987.454061921293</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2025-11-26T07:54:30Z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