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75" documentId="120_S{2AC9BD13-BADA-5192-A53E-5A8FF88502F6}" xr6:coauthVersionLast="47" xr6:coauthVersionMax="47" xr10:uidLastSave="{276F53F2-2A56-450C-940D-75CE60321927}"/>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<sst xmlns="http://schemas.openxmlformats.org/spreadsheetml/2006/main" count="180340" uniqueCount="39142">
  <si>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</si>
  <si>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</si>
  <si>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</si>
  <si>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</si>
  <si>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</si>
  <si>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</si>
  <si>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</si>
  <si>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</si>
  <si>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</si>
  <si>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</si>
  <si>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</si>
  <si>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</si>
  <si>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</si>
  <si>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</si>
  <si>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</si>
  <si>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</si>
  <si>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</si>
  <si>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</si>
  <si>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</si>
  <si>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</si>
  <si>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</si>
  <si>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</si>
  <si>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</si>
  <si>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</si>
  <si>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</si>
  <si>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</si>
  <si>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</si>
  <si>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</si>
  <si>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</si>
  <si>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</si>
  <si>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</si>
  <si>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</si>
  <si>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</si>
  <si>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</si>
  <si>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</si>
  <si>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</si>
  <si>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</si>
  <si>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</si>
  <si>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</si>
  <si>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</si>
  <si>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</si>
  <si>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</si>
  <si>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</si>
  <si>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</si>
  <si>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</si>
  <si>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</si>
  <si>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</si>
  <si>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</si>
  <si>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</si>
  <si>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</si>
  <si>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</si>
  <si>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</si>
  <si>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</si>
  <si>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</si>
  <si>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</si>
  <si>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</si>
  <si>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</si>
  <si>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</si>
  <si>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</si>
  <si>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</si>
  <si>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</si>
  <si>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</si>
  <si>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</si>
  <si>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</si>
  <si>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</si>
  <si>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</si>
  <si>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</si>
  <si>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</si>
  <si>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</si>
  <si>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</si>
  <si>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</si>
  <si>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</si>
  <si>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</si>
  <si>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</si>
  <si>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</si>
  <si>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</si>
  <si>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</si>
  <si>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</si>
  <si>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</si>
  <si>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</si>
  <si>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</si>
  <si>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</si>
  <si>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</si>
  <si>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</si>
  <si>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</si>
  <si>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</si>
  <si>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</si>
  <si>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</si>
  <si>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</si>
  <si>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</si>
  <si>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</si>
  <si>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</si>
  <si>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</si>
  <si>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</si>
  <si>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</si>
  <si>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</si>
  <si>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</si>
  <si>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</si>
  <si>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</si>
  <si>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</si>
  <si>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</si>
  <si>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</si>
  <si>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</si>
  <si>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</si>
  <si>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</si>
  <si>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</si>
  <si>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</si>
  <si>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</si>
  <si>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</si>
  <si>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</si>
  <si>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</si>
  <si>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</si>
  <si>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</si>
  <si>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</si>
  <si>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</si>
  <si>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</si>
  <si>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</si>
  <si>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</si>
  <si>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</si>
  <si>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</si>
  <si>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</si>
  <si>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</si>
  <si>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</si>
  <si>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</si>
  <si>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</si>
  <si>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</si>
  <si>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</si>
  <si>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</si>
  <si>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</si>
  <si>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</si>
  <si>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</si>
  <si>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</si>
  <si>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</si>
  <si>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</si>
  <si>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</si>
  <si>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</si>
  <si>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</si>
  <si>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</si>
  <si>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</si>
  <si>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</si>
  <si>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</si>
  <si>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</si>
  <si>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</si>
  <si>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</si>
  <si>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</si>
  <si>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</si>
  <si>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</si>
  <si>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</si>
  <si>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</si>
  <si>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</si>
  <si>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</si>
  <si>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</si>
  <si>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</si>
  <si>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</si>
  <si>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</si>
  <si>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</si>
  <si>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</si>
  <si>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</si>
  <si>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</si>
  <si>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</si>
  <si>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</si>
  <si>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</si>
  <si>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</si>
  <si>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</si>
  <si>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</si>
  <si>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</si>
  <si>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</si>
  <si>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</si>
  <si>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</si>
  <si>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</si>
  <si>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</si>
  <si>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</si>
  <si>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</si>
  <si>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</si>
  <si>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</si>
  <si>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</si>
  <si>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</si>
  <si>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</si>
  <si>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</si>
  <si>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</si>
  <si>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</si>
  <si>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</si>
  <si>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</si>
  <si>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</si>
  <si>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</si>
  <si>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</si>
  <si>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</si>
  <si>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</si>
  <si>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</si>
  <si>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</si>
  <si>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</si>
  <si>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</si>
  <si>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</si>
  <si>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</si>
  <si>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</si>
  <si>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</si>
  <si>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</si>
  <si>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</si>
  <si>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</si>
  <si>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</si>
  <si>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</si>
  <si>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</si>
  <si>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</si>
  <si>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</si>
  <si>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</si>
  <si>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</si>
  <si>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</si>
  <si>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</si>
  <si>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</si>
  <si>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</si>
  <si>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</si>
  <si>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</si>
  <si>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</si>
  <si>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</si>
  <si>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</si>
  <si>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</si>
  <si>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</si>
  <si>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</si>
  <si>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</si>
  <si>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</si>
  <si>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</si>
  <si>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</si>
  <si>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</si>
  <si>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</si>
  <si>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</si>
  <si>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</si>
  <si>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</si>
  <si>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</si>
  <si>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</si>
  <si>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</si>
  <si>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</si>
  <si>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</si>
  <si>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</si>
  <si>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</si>
  <si>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</si>
  <si>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</si>
  <si>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</si>
  <si>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</si>
  <si>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</si>
  <si>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</si>
  <si>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</si>
  <si>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</si>
  <si>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</si>
  <si>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</si>
  <si>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</si>
  <si>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</si>
  <si>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</si>
  <si>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</si>
  <si>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</si>
  <si>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</si>
  <si>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</si>
  <si>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</si>
  <si>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</si>
  <si>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</si>
  <si>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</si>
  <si>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</si>
  <si>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</si>
  <si>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</si>
  <si>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</si>
  <si>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</si>
  <si>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</si>
  <si>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</si>
  <si>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</si>
  <si>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</si>
  <si>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</si>
  <si>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</si>
  <si>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</si>
  <si>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</si>
  <si>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</si>
  <si>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</si>
  <si>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</si>
  <si>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</si>
  <si>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</si>
  <si>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</si>
  <si>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</si>
  <si>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</si>
  <si>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</si>
  <si>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</si>
  <si>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</si>
  <si>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</si>
  <si>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</si>
  <si>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</si>
  <si>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</si>
  <si>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</si>
  <si>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</si>
  <si>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</si>
  <si>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</si>
  <si>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</si>
  <si>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</si>
  <si>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</si>
  <si>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</si>
  <si>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</si>
  <si>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</si>
  <si>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</si>
  <si>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</si>
  <si>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</si>
  <si>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</si>
  <si>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</si>
  <si>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</si>
  <si>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</si>
  <si>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</si>
  <si>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</si>
  <si>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</si>
  <si>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</si>
  <si>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</si>
  <si>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</si>
  <si>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</si>
  <si>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</si>
  <si>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</si>
  <si>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</si>
  <si>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</si>
  <si>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</si>
  <si>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</si>
  <si>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</si>
  <si>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</si>
  <si>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</si>
  <si>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</si>
  <si>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</si>
  <si>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</si>
  <si>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</si>
  <si>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</si>
  <si>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</si>
  <si>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</si>
  <si>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</si>
  <si>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</si>
  <si>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</si>
  <si>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</si>
  <si>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</si>
  <si>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</si>
  <si>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</si>
  <si>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</si>
  <si>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</si>
  <si>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</si>
  <si>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</si>
  <si>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</si>
  <si>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</si>
  <si>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</si>
  <si>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</si>
  <si>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</si>
  <si>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</si>
  <si>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</si>
  <si>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</si>
  <si>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</si>
  <si>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</si>
  <si>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</si>
  <si>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</si>
  <si>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</si>
  <si>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</si>
  <si>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</si>
  <si>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</si>
  <si>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</si>
  <si>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</si>
  <si>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</si>
  <si>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</si>
  <si>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</si>
  <si>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</si>
  <si>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</si>
  <si>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</si>
  <si>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</si>
  <si>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</si>
  <si>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</si>
  <si>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</si>
  <si>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</si>
  <si>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</si>
  <si>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</si>
  <si>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</si>
  <si>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</si>
  <si>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</si>
  <si>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</si>
  <si>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</si>
  <si>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</si>
  <si>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</si>
  <si>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</si>
  <si>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</si>
  <si>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</si>
  <si>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</si>
  <si>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</si>
  <si>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</si>
  <si>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</si>
  <si>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</si>
  <si>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</si>
  <si>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</si>
  <si>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</si>
  <si>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</si>
  <si>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</si>
  <si>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</si>
  <si>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</si>
  <si>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</si>
  <si>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</si>
  <si>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</si>
  <si>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</si>
  <si>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</si>
  <si>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</si>
  <si>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</si>
  <si>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</si>
  <si>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</si>
  <si>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</si>
  <si>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</si>
  <si>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</si>
  <si>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</si>
  <si>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</si>
  <si>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</si>
  <si>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</si>
  <si>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</si>
  <si>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</si>
  <si>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</si>
  <si>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</si>
  <si>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</si>
  <si>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</si>
  <si>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</si>
  <si>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</si>
  <si>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</si>
  <si>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</si>
  <si>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</si>
  <si>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</si>
  <si>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</si>
  <si>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</si>
  <si>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</si>
  <si>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</si>
  <si>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</si>
  <si>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</si>
  <si>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</si>
  <si>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</si>
  <si>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</si>
  <si>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</si>
  <si>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</si>
  <si>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</si>
  <si>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</si>
  <si>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</si>
  <si>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</si>
  <si>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</si>
  <si>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</si>
  <si>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</si>
  <si>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</si>
  <si>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</si>
  <si>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</si>
  <si>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</si>
  <si>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</si>
  <si>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</si>
  <si>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</si>
  <si>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</si>
  <si>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</si>
  <si>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</si>
  <si>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</si>
  <si>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</si>
  <si>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</si>
  <si>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</si>
  <si>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</si>
  <si>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</si>
  <si>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</si>
  <si>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</si>
  <si>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</si>
  <si>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</si>
  <si>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</si>
  <si>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</si>
  <si>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</si>
  <si>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</si>
  <si>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</si>
  <si>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</si>
  <si>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</si>
  <si>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</si>
  <si>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</si>
  <si>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</si>
  <si>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</si>
  <si>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</si>
  <si>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</si>
  <si>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</si>
  <si>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</si>
  <si>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</si>
  <si>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</si>
  <si>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</si>
  <si>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</si>
  <si>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</si>
  <si>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</si>
  <si>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</si>
  <si>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</si>
  <si>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</si>
  <si>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</si>
  <si>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</si>
  <si>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</si>
  <si>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</si>
  <si>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</si>
  <si>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</si>
  <si>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</si>
  <si>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</si>
  <si>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</si>
  <si>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</si>
  <si>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</si>
  <si>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</si>
  <si>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</si>
  <si>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</si>
  <si>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</si>
  <si>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</si>
  <si>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</si>
  <si>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</si>
  <si>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</si>
  <si>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</si>
  <si>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</si>
  <si>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</si>
  <si>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</si>
  <si>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</si>
  <si>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</si>
  <si>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</si>
  <si>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</si>
  <si>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</si>
  <si>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</si>
  <si>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</si>
  <si>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</si>
  <si>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</si>
  <si>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</si>
  <si>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</si>
  <si>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</si>
  <si>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</si>
  <si>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</si>
  <si>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</si>
  <si>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</si>
  <si>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</si>
  <si>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</si>
  <si>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</si>
  <si>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</si>
  <si>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</si>
  <si>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</si>
  <si>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</si>
  <si>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</si>
  <si>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</si>
  <si>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</si>
  <si>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</si>
  <si>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</si>
  <si>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</si>
  <si>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</si>
  <si>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</si>
  <si>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</si>
  <si>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</si>
  <si>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</si>
  <si>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</si>
  <si>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</si>
  <si>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</si>
  <si>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</si>
  <si>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</si>
  <si>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</si>
  <si>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</si>
  <si>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</si>
  <si>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</si>
  <si>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</si>
  <si>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</si>
  <si>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</si>
  <si>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</si>
  <si>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</si>
  <si>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</si>
  <si>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</si>
  <si>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</si>
  <si>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</si>
  <si>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</si>
  <si>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</si>
  <si>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</si>
  <si>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</si>
  <si>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</si>
  <si>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</si>
  <si>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</si>
  <si>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</si>
  <si>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</si>
  <si>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</si>
  <si>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</si>
  <si>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</si>
  <si>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</si>
  <si>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</si>
  <si>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</si>
  <si>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</si>
  <si>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</si>
  <si>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</si>
  <si>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</si>
  <si>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</si>
  <si>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</si>
  <si>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</si>
  <si>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</si>
  <si>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</si>
  <si>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</si>
  <si>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</si>
  <si>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</si>
  <si>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</si>
  <si>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</si>
  <si>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</si>
  <si>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</si>
  <si>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</si>
  <si>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</si>
  <si>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</si>
  <si>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</si>
  <si>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</si>
  <si>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</si>
  <si>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</si>
  <si>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</si>
  <si>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</si>
  <si>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</si>
  <si>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</si>
  <si>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</si>
  <si>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</si>
  <si>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</si>
  <si>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</si>
  <si>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</si>
  <si>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</si>
  <si>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</si>
  <si>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</si>
  <si>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</si>
  <si>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</si>
  <si>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</si>
  <si>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</si>
  <si>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</si>
  <si>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</si>
  <si>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</si>
  <si>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</si>
  <si>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</si>
  <si>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</si>
  <si>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</si>
  <si>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</si>
  <si>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</si>
  <si>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</si>
  <si>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</si>
  <si>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</si>
  <si>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</si>
  <si>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</si>
  <si>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</si>
  <si>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</si>
  <si>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</si>
  <si>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</si>
  <si>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</si>
  <si>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</si>
  <si>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</si>
  <si>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</si>
  <si>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</si>
  <si>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</si>
  <si>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</si>
  <si>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</si>
  <si>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</si>
  <si>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</si>
  <si>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</si>
  <si>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</si>
  <si>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</si>
  <si>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</si>
  <si>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</si>
  <si>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</si>
  <si>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</si>
  <si>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</si>
  <si>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</si>
  <si>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</si>
  <si>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</si>
  <si>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</si>
  <si>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</si>
  <si>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</si>
  <si>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</si>
  <si>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</si>
  <si>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</si>
  <si>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</si>
  <si>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</si>
  <si>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</si>
  <si>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</si>
  <si>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</si>
  <si>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</si>
  <si>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</si>
  <si>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</si>
  <si>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</si>
  <si>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</si>
  <si>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</si>
  <si>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</si>
  <si>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</si>
  <si>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</si>
  <si>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</si>
  <si>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</si>
  <si>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</si>
  <si>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</si>
  <si>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</si>
  <si>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</si>
  <si>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</si>
  <si>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</si>
  <si>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</si>
  <si>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</si>
  <si>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</si>
  <si>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</si>
  <si>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</si>
  <si>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</si>
  <si>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</si>
  <si>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</si>
  <si>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</si>
  <si>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</si>
  <si>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</si>
  <si>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</si>
  <si>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</si>
  <si>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</si>
  <si>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</si>
  <si>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</si>
  <si>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</si>
  <si>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</si>
  <si>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</si>
  <si>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</si>
  <si>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</si>
  <si>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</si>
  <si>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</si>
  <si>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</si>
  <si>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</si>
  <si>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</si>
  <si>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</si>
  <si>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</si>
  <si>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</si>
  <si>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</si>
  <si>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</si>
  <si>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</si>
  <si>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</si>
  <si>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</si>
  <si>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</si>
  <si>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</si>
  <si>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</si>
  <si>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</si>
  <si>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</si>
  <si>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</si>
  <si>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</si>
  <si>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</si>
  <si>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</si>
  <si>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</si>
  <si>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</si>
  <si>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</si>
  <si>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</si>
  <si>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</si>
  <si>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</si>
  <si>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</si>
  <si>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</si>
  <si>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</si>
  <si>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</si>
  <si>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</si>
  <si>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</si>
  <si>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</si>
  <si>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</si>
  <si>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</si>
  <si>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</si>
  <si>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</si>
  <si>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</si>
  <si>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</si>
  <si>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</si>
  <si>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</si>
  <si>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</si>
  <si>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</si>
  <si>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</si>
  <si>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</si>
  <si>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</si>
  <si>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</si>
  <si>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</si>
  <si>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</si>
  <si>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</si>
  <si>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</si>
  <si>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</si>
  <si>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</si>
  <si>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</si>
  <si>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</si>
  <si>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</si>
  <si>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</si>
  <si>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</si>
  <si>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</si>
  <si>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</si>
  <si>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</si>
  <si>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</si>
  <si>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</si>
  <si>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</si>
  <si>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</si>
  <si>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</si>
  <si>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</si>
  <si>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</si>
  <si>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</si>
  <si>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</si>
  <si>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</si>
  <si>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</si>
  <si>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</si>
  <si>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</si>
  <si>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</si>
  <si>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</si>
  <si>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</si>
  <si>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</si>
  <si>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</si>
  <si>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</si>
  <si>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</si>
  <si>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</si>
  <si>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</si>
  <si>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</si>
  <si>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</si>
  <si>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</si>
  <si>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</si>
  <si>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</si>
  <si>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</si>
  <si>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</si>
  <si>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</si>
  <si>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</si>
  <si>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</si>
  <si>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</si>
  <si>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</si>
  <si>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</si>
  <si>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</si>
  <si>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</si>
  <si>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</si>
  <si>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</si>
  <si>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</si>
  <si>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</si>
  <si>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</si>
  <si>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</si>
  <si>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</si>
  <si>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</si>
  <si>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</si>
  <si>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</si>
  <si>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</si>
  <si>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</si>
  <si>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</si>
  <si>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</si>
  <si>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</si>
  <si>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</si>
  <si>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</si>
  <si>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</si>
  <si>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</si>
  <si>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</si>
  <si>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</si>
  <si>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</si>
  <si>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</si>
  <si>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</si>
  <si>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</si>
  <si>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</si>
  <si>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</si>
  <si>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</si>
  <si>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</si>
  <si>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</si>
  <si>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</si>
  <si>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</si>
  <si>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</si>
  <si>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</si>
  <si>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</si>
  <si>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</si>
  <si>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</si>
  <si>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</si>
  <si>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</si>
  <si>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</si>
  <si>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</si>
  <si>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</si>
  <si>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</si>
  <si>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</si>
  <si>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</si>
  <si>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</si>
  <si>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</si>
  <si>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</si>
  <si>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</si>
  <si>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</si>
  <si>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</si>
  <si>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</si>
  <si>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</si>
  <si>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</si>
  <si>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</si>
  <si>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</si>
  <si>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</si>
  <si>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</si>
  <si>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</si>
  <si>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</si>
  <si>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</si>
  <si>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</si>
  <si>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</si>
  <si>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</si>
  <si>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</si>
  <si>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</si>
  <si>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</si>
  <si>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</si>
  <si>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</si>
  <si>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</si>
  <si>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</si>
  <si>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</si>
  <si>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</si>
  <si>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</si>
  <si>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</si>
  <si>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</si>
  <si>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</si>
  <si>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</si>
  <si>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</si>
  <si>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</si>
  <si>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</si>
  <si>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</si>
  <si>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</si>
  <si>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</si>
  <si>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</si>
  <si>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</si>
  <si>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</si>
  <si>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</si>
  <si>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</si>
  <si>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</si>
  <si>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</si>
  <si>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</si>
  <si>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</si>
  <si>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</si>
  <si>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</si>
  <si>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</si>
  <si>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</si>
  <si>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</si>
  <si>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</si>
  <si>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</si>
  <si>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</si>
  <si>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</si>
  <si>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</si>
  <si>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</si>
  <si>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</si>
  <si>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</si>
  <si>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</si>
  <si>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</si>
  <si>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</si>
  <si>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</si>
  <si>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</si>
  <si>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</si>
  <si>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</si>
  <si>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</si>
  <si>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</si>
  <si>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</si>
  <si>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</si>
  <si>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</si>
  <si>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</si>
  <si>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</si>
  <si>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</si>
  <si>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</si>
  <si>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</si>
  <si>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</si>
  <si>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</si>
  <si>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</si>
  <si>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</si>
  <si>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</si>
  <si>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</si>
  <si>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</si>
  <si>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</si>
  <si>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</si>
  <si>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</si>
  <si>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</si>
  <si>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</si>
  <si>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</si>
  <si>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</si>
  <si>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</si>
  <si>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</si>
  <si>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</si>
  <si>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</si>
  <si>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</si>
  <si>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</si>
  <si>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</si>
  <si>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</si>
  <si>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</si>
  <si>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</si>
  <si>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</si>
  <si>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</si>
  <si>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</si>
  <si>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</si>
  <si>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</si>
  <si>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</si>
  <si>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</si>
  <si>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</si>
  <si>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</si>
  <si>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</si>
  <si>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</si>
  <si>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</si>
  <si>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</si>
  <si>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</si>
  <si>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</si>
  <si>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</si>
  <si>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</si>
  <si>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</si>
  <si>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</si>
  <si>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</si>
  <si>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</si>
  <si>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</si>
  <si>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</si>
  <si>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</si>
  <si>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</si>
  <si>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</si>
  <si>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</si>
  <si>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</si>
  <si>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</si>
  <si>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</si>
  <si>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</si>
  <si>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</si>
  <si>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</si>
  <si>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</si>
  <si>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</si>
  <si>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</si>
  <si>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</si>
  <si>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</si>
  <si>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</si>
  <si>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</si>
  <si>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</si>
  <si>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</si>
  <si>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</si>
  <si>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</si>
  <si>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</si>
  <si>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</si>
  <si>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</si>
  <si>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</si>
  <si>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</si>
  <si>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</si>
  <si>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</si>
  <si>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</si>
  <si>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</si>
  <si>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</si>
  <si>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</si>
  <si>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</si>
  <si>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</si>
  <si>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</si>
  <si>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</si>
  <si>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</si>
  <si>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</si>
  <si>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</si>
  <si>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</si>
  <si>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</si>
  <si>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</si>
  <si>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</si>
  <si>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</si>
  <si>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</si>
  <si>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</si>
  <si>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</si>
  <si>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</si>
  <si>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</si>
  <si>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</si>
  <si>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</si>
  <si>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</si>
  <si>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</si>
  <si>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</si>
  <si>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</si>
  <si>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</si>
  <si>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</si>
  <si>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</si>
  <si>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</si>
  <si>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</si>
  <si>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</si>
  <si>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</si>
  <si>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</si>
  <si>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</si>
  <si>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</si>
  <si>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</si>
  <si>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</si>
  <si>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</si>
  <si>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</si>
  <si>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</si>
  <si>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</si>
  <si>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</si>
  <si>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</si>
  <si>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</si>
  <si>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</si>
  <si>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</si>
  <si>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</si>
  <si>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</si>
  <si>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</si>
  <si>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</si>
  <si>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</si>
  <si>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</si>
  <si>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</si>
  <si>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</si>
  <si>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</si>
  <si>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</si>
  <si>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</si>
  <si>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</si>
  <si>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</si>
  <si>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</si>
  <si>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</si>
  <si>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</si>
  <si>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</si>
  <si>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</si>
  <si>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</si>
  <si>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</si>
  <si>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</si>
  <si>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</si>
  <si>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</si>
  <si>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</si>
  <si>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</si>
  <si>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</si>
  <si>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</si>
  <si>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</si>
  <si>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</si>
  <si>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</si>
  <si>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</si>
  <si>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</si>
  <si>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</si>
  <si>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</si>
  <si>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</si>
  <si>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</si>
  <si>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</si>
  <si>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</si>
  <si>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</si>
  <si>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</si>
  <si>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</si>
  <si>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</si>
  <si>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</si>
  <si>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</si>
  <si>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</si>
  <si>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</si>
  <si>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</si>
  <si>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</si>
  <si>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</si>
  <si>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</si>
  <si>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</si>
  <si>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</si>
  <si>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</si>
  <si>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</si>
  <si>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</si>
  <si>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</si>
  <si>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</si>
  <si>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</si>
  <si>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</si>
  <si>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</si>
  <si>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</si>
  <si>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</si>
  <si>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</si>
  <si>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</si>
  <si>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</si>
  <si>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</si>
  <si>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</si>
  <si>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</si>
  <si>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</si>
  <si>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</si>
  <si>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</si>
  <si>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</si>
  <si>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</si>
  <si>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</si>
  <si>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</si>
  <si>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</si>
  <si>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</si>
  <si>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</si>
  <si>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</si>
  <si>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</si>
  <si>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</si>
  <si>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</si>
  <si>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</si>
  <si>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</si>
  <si>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</si>
  <si>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</si>
  <si>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</si>
  <si>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</si>
  <si>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</si>
  <si>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</si>
  <si>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</si>
  <si>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</si>
  <si>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</si>
  <si>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</si>
  <si>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</si>
  <si>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</si>
  <si>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</si>
  <si>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</si>
  <si>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</si>
  <si>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</si>
  <si>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</si>
  <si>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</si>
  <si>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</si>
  <si>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</si>
  <si>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</si>
  <si>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</si>
  <si>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</si>
  <si>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</si>
  <si>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</si>
  <si>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</si>
  <si>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</si>
  <si>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</si>
  <si>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</si>
  <si>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</si>
  <si>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</si>
  <si>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</si>
  <si>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</si>
  <si>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</si>
  <si>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</si>
  <si>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</si>
  <si>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</si>
  <si>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</si>
  <si>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</si>
  <si>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</si>
  <si>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</si>
  <si>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</si>
  <si>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</si>
  <si>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</si>
  <si>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</si>
  <si>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</si>
  <si>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</si>
  <si>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</si>
  <si>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</si>
  <si>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</si>
  <si>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</si>
  <si>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</si>
  <si>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</si>
  <si>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</si>
  <si>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</si>
  <si>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</si>
  <si>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</si>
  <si>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</si>
  <si>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</si>
  <si>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</si>
  <si>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</si>
  <si>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</si>
  <si>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</si>
  <si>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</si>
  <si>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</si>
  <si>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</si>
  <si>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</si>
  <si>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</si>
  <si>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</si>
  <si>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</si>
  <si>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</si>
  <si>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</si>
  <si>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</si>
  <si>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</si>
  <si>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</si>
  <si>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</si>
  <si>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</si>
  <si>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</si>
  <si>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</si>
  <si>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</si>
  <si>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</si>
  <si>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</si>
  <si>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</si>
  <si>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</si>
  <si>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</si>
  <si>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</si>
  <si>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</si>
  <si>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</si>
  <si>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</si>
  <si>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</si>
  <si>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</si>
  <si>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</si>
  <si>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</si>
  <si>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</si>
  <si>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</si>
  <si>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</si>
  <si>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</si>
  <si>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</si>
  <si>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</si>
  <si>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</si>
  <si>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</si>
  <si>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</si>
  <si>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</si>
  <si>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</si>
  <si>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</si>
  <si>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</si>
  <si>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</si>
  <si>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</si>
  <si>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</si>
  <si>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</si>
  <si>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</si>
  <si>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</si>
  <si>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</si>
  <si>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</si>
  <si>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</si>
  <si>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</si>
  <si>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</si>
  <si>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</si>
  <si>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</si>
  <si>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</si>
  <si>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</si>
  <si>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</si>
  <si>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</si>
  <si>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</si>
  <si>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</si>
  <si>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</si>
  <si>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</si>
  <si>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</si>
  <si>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</si>
  <si>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</si>
  <si>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</si>
  <si>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</si>
  <si>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</si>
  <si>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</si>
  <si>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</si>
  <si>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</si>
  <si>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</si>
  <si>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</si>
  <si>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</si>
  <si>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</si>
  <si>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</si>
  <si>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</si>
  <si>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</si>
  <si>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</si>
  <si>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</si>
  <si>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</si>
  <si>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</si>
  <si>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</si>
  <si>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</si>
  <si>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</si>
  <si>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</si>
  <si>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</si>
  <si>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</si>
  <si>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</si>
  <si>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</si>
  <si>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</si>
  <si>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</si>
  <si>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</si>
  <si>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</si>
  <si>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</si>
  <si>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</si>
  <si>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</si>
  <si>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</si>
  <si>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</si>
  <si>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</si>
  <si>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</si>
  <si>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</si>
  <si>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</si>
  <si>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</si>
  <si>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</si>
  <si>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</si>
  <si>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</si>
  <si>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</si>
  <si>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</si>
  <si>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</si>
  <si>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</si>
  <si>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</si>
  <si>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</si>
  <si>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</si>
  <si>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</si>
  <si>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</si>
  <si>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</si>
  <si>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</si>
  <si>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</si>
  <si>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</si>
  <si>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</si>
  <si>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</si>
  <si>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</si>
  <si>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</si>
  <si>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</si>
  <si>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</si>
  <si>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</si>
  <si>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</si>
  <si>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</si>
  <si>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</si>
  <si>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</si>
  <si>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</si>
  <si>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</si>
  <si>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</si>
  <si>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</si>
  <si>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</si>
  <si>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</si>
  <si>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</si>
  <si>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</si>
  <si>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</si>
  <si>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</si>
  <si>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</si>
  <si>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</si>
  <si>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</si>
  <si>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</si>
  <si>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</si>
  <si>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</si>
  <si>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</si>
  <si>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</si>
  <si>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</si>
  <si>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</si>
  <si>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</si>
  <si>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</si>
  <si>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</si>
  <si>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</si>
  <si>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</si>
  <si>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</si>
  <si>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</si>
  <si>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</si>
  <si>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</si>
  <si>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</si>
  <si>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</si>
  <si>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</si>
  <si>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</si>
  <si>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</si>
  <si>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</si>
  <si>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</si>
  <si>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</si>
  <si>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</si>
  <si>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</si>
  <si>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</si>
  <si>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</si>
  <si>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</si>
  <si>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</si>
  <si>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</si>
  <si>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</si>
  <si>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</si>
  <si>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</si>
  <si>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</si>
  <si>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</si>
  <si>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</si>
  <si>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</si>
  <si>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</si>
  <si>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</si>
  <si>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</si>
  <si>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</si>
  <si>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</si>
  <si>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</si>
  <si>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</si>
  <si>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</si>
  <si>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</si>
  <si>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</si>
  <si>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</si>
  <si>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</si>
  <si>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</si>
  <si>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</si>
  <si>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</si>
  <si>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</si>
  <si>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</si>
  <si>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</si>
  <si>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</si>
  <si>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</si>
  <si>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</si>
  <si>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</si>
  <si>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</si>
  <si>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</si>
  <si>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</si>
  <si>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</si>
  <si>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</si>
  <si>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</si>
  <si>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</si>
  <si>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</si>
  <si>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</si>
  <si>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</si>
  <si>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</si>
  <si>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</si>
  <si>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</si>
  <si>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</si>
  <si>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</si>
  <si>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</si>
  <si>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</si>
  <si>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</si>
  <si>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</si>
  <si>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</si>
  <si>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</si>
  <si>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</si>
  <si>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</si>
  <si>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</si>
  <si>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</si>
  <si>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</si>
  <si>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</si>
  <si>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</si>
  <si>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</si>
  <si>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</si>
  <si>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</si>
  <si>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</si>
  <si>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</si>
  <si>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</si>
  <si>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</si>
  <si>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</si>
  <si>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</si>
  <si>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</si>
  <si>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</si>
  <si>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</si>
  <si>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</si>
  <si>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</si>
  <si>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</si>
  <si>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</si>
  <si>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</si>
  <si>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</si>
  <si>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</si>
  <si>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</si>
  <si>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</si>
  <si>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</si>
  <si>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</si>
  <si>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</si>
  <si>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</si>
  <si>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</si>
  <si>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</si>
  <si>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</si>
  <si>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</si>
  <si>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</si>
  <si>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</si>
  <si>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</si>
  <si>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</si>
  <si>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</si>
  <si>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</si>
  <si>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</si>
  <si>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</si>
  <si>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</si>
  <si>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</si>
  <si>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</si>
  <si>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</si>
  <si>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</si>
  <si>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</si>
  <si>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</si>
  <si>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</si>
  <si>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</si>
  <si>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</si>
  <si>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</si>
  <si>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</si>
  <si>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</si>
  <si>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</si>
  <si>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</si>
  <si>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</si>
  <si>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</si>
  <si>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</si>
  <si>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</si>
  <si>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</si>
  <si>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</si>
  <si>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</si>
  <si>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</si>
  <si>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</si>
  <si>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</si>
  <si>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</si>
  <si>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</si>
  <si>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</si>
  <si>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</si>
  <si>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</si>
  <si>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</si>
  <si>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</si>
  <si>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</si>
  <si>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</si>
  <si>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</si>
  <si>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</si>
  <si>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</si>
  <si>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</si>
  <si>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</si>
  <si>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</si>
  <si>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</si>
  <si>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</si>
  <si>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</si>
  <si>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</si>
  <si>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</si>
  <si>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</si>
  <si>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</si>
  <si>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</si>
  <si>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</si>
  <si>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</si>
  <si>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</si>
  <si>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</si>
  <si>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</si>
  <si>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</si>
  <si>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</si>
  <si>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</si>
  <si>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</si>
  <si>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</si>
  <si>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</si>
  <si>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</si>
  <si>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</si>
  <si>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</si>
  <si>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</si>
  <si>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</si>
  <si>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</si>
  <si>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</si>
  <si>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</si>
  <si>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</si>
  <si>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</si>
  <si>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</si>
  <si>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</si>
  <si>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</si>
  <si>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</si>
  <si>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</si>
  <si>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</si>
  <si>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</si>
  <si>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</si>
  <si>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</si>
  <si>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</si>
  <si>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</si>
  <si>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</si>
  <si>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</si>
  <si>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</si>
  <si>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</si>
  <si>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</si>
  <si>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</si>
  <si>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</si>
  <si>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</si>
  <si>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</si>
  <si>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</si>
  <si>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</si>
  <si>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</si>
  <si>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</si>
  <si>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</si>
  <si>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</si>
  <si>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</si>
  <si>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</si>
  <si>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</si>
  <si>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</si>
  <si>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</si>
  <si>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</si>
  <si>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</si>
  <si>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</si>
  <si>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</si>
  <si>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</si>
  <si>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</si>
  <si>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</si>
  <si>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</si>
  <si>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</si>
  <si>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</si>
  <si>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</si>
  <si>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</si>
  <si>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</si>
  <si>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</si>
  <si>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</si>
  <si>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</si>
  <si>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</si>
  <si>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</si>
  <si>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</si>
  <si>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</si>
  <si>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</si>
  <si>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</si>
  <si>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</si>
  <si>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</si>
  <si>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</si>
  <si>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</si>
  <si>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</si>
  <si>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</si>
  <si>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</si>
  <si>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</si>
  <si>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</si>
  <si>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</si>
  <si>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</si>
  <si>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</si>
  <si>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</si>
  <si>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</si>
  <si>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</si>
  <si>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</si>
  <si>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</si>
  <si>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</si>
  <si>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</si>
  <si>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</si>
  <si>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</si>
  <si>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</si>
  <si>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</si>
  <si>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</si>
  <si>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</si>
  <si>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</si>
  <si>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</si>
  <si>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</si>
  <si>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</si>
  <si>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</si>
  <si>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</si>
  <si>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</si>
  <si>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</si>
  <si>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</si>
  <si>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</si>
  <si>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</si>
  <si>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</si>
  <si>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</si>
  <si>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</si>
  <si>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</si>
  <si>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</si>
  <si>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</si>
  <si>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</si>
  <si>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</si>
  <si>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</si>
  <si>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</si>
  <si>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</si>
  <si>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</si>
  <si>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</si>
  <si>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</si>
  <si>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</si>
  <si>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</si>
  <si>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</si>
  <si>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</si>
  <si>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</si>
  <si>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</si>
  <si>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</si>
  <si>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</si>
  <si>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</si>
  <si>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</si>
  <si>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</si>
  <si>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</si>
  <si>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</si>
  <si>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</si>
  <si>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</si>
  <si>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</si>
  <si>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</si>
  <si>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</si>
  <si>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</si>
  <si>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</si>
  <si>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</si>
  <si>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</si>
  <si>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</si>
  <si>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</si>
  <si>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</si>
  <si>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</si>
  <si>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</si>
  <si>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</si>
  <si>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</si>
  <si>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</si>
  <si>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</si>
  <si>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</si>
  <si>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</si>
  <si>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</si>
  <si>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</si>
  <si>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</si>
  <si>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</si>
  <si>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</si>
  <si>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</si>
  <si>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</si>
  <si>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</si>
  <si>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</si>
  <si>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</si>
  <si>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</si>
  <si>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</si>
  <si>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</si>
  <si>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</si>
  <si>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</si>
  <si>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</si>
  <si>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</si>
  <si>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</si>
  <si>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</si>
  <si>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</si>
  <si>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</si>
  <si>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</si>
  <si>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</si>
  <si>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</si>
  <si>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</si>
  <si>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</si>
  <si>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</si>
  <si>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</si>
  <si>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</si>
  <si>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</si>
  <si>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</si>
  <si>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</si>
  <si>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</si>
  <si>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</si>
  <si>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</si>
  <si>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</si>
  <si>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</si>
  <si>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</si>
  <si>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</si>
  <si>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</si>
  <si>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</si>
  <si>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</si>
  <si>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</si>
  <si>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</si>
  <si>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</si>
  <si>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</si>
  <si>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</si>
  <si>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</si>
  <si>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</si>
  <si>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</si>
  <si>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</si>
  <si>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</si>
  <si>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</si>
  <si>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</si>
  <si>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</si>
  <si>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</si>
  <si>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</si>
  <si>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</si>
  <si>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</si>
  <si>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</si>
  <si>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</si>
  <si>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</si>
  <si>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</si>
  <si>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</si>
  <si>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</si>
  <si>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</si>
  <si>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</si>
  <si>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</si>
  <si>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</si>
  <si>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</si>
  <si>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</si>
  <si>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</si>
  <si>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</si>
  <si>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</si>
  <si>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</si>
  <si>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</si>
  <si>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</si>
  <si>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</si>
  <si>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</si>
  <si>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</si>
  <si>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</si>
  <si>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</si>
  <si>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</si>
  <si>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</si>
  <si>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</si>
  <si>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</si>
  <si>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</si>
  <si>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</si>
  <si>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</si>
  <si>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</si>
  <si>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</si>
  <si>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</si>
  <si>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</si>
  <si>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</si>
  <si>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</si>
  <si>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</si>
  <si>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</si>
  <si>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</si>
  <si>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</si>
  <si>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</si>
  <si>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</si>
  <si>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</si>
  <si>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</si>
  <si>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</si>
  <si>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</si>
  <si>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</si>
  <si>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</si>
  <si>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</si>
  <si>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</si>
  <si>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</si>
  <si>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</si>
  <si>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</si>
  <si>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</si>
  <si>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</si>
  <si>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</si>
  <si>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</si>
  <si>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</si>
  <si>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</si>
  <si>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</si>
  <si>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</si>
  <si>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</si>
  <si>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</si>
  <si>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</si>
  <si>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</si>
  <si>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</si>
  <si>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</si>
  <si>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</si>
  <si>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</si>
  <si>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</si>
  <si>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</si>
  <si>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</si>
  <si>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</si>
  <si>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</si>
  <si>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</si>
  <si>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</si>
  <si>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</si>
  <si>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</si>
  <si>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</si>
  <si>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</si>
  <si>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</si>
  <si>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</si>
  <si>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</si>
  <si>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</si>
  <si>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</si>
  <si>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</si>
  <si>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</si>
  <si>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</si>
  <si>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</si>
  <si>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</si>
  <si>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</si>
  <si>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</si>
  <si>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</si>
  <si>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</si>
  <si>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</si>
  <si>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</si>
  <si>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</si>
  <si>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</si>
  <si>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</si>
  <si>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</si>
  <si>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</si>
  <si>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</si>
  <si>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</si>
  <si>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</si>
  <si>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</si>
  <si>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</si>
  <si>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</si>
  <si>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</si>
  <si>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</si>
  <si>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</si>
  <si>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</si>
  <si>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</si>
  <si>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</si>
  <si>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</si>
  <si>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</si>
  <si>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</si>
  <si>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</si>
  <si>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</si>
  <si>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</si>
  <si>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</si>
  <si>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</si>
  <si>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</si>
  <si>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</si>
  <si>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</si>
  <si>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</si>
  <si>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</si>
  <si>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</si>
  <si>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</si>
  <si>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</si>
  <si>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</si>
  <si>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</si>
  <si>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</si>
  <si>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</si>
  <si>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</si>
  <si>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</si>
  <si>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</si>
  <si>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</si>
  <si>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</si>
  <si>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</si>
  <si>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</si>
  <si>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</si>
  <si>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</si>
  <si>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</si>
  <si>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</si>
  <si>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</si>
  <si>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</si>
  <si>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</si>
  <si>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</si>
  <si>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</si>
  <si>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</si>
  <si>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</si>
  <si>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</si>
  <si>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</si>
  <si>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</si>
  <si>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</si>
  <si>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</si>
  <si>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</si>
  <si>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</si>
  <si>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</si>
  <si>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</si>
  <si>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</si>
  <si>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</si>
  <si>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</si>
  <si>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</si>
  <si>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</si>
  <si>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</si>
  <si>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</si>
  <si>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</si>
  <si>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</si>
  <si>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</si>
  <si>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</si>
  <si>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</si>
  <si>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</si>
  <si>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</si>
  <si>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</si>
  <si>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</si>
  <si>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</si>
  <si>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</si>
  <si>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</si>
  <si>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</si>
  <si>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</si>
  <si>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</si>
  <si>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</si>
  <si>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</si>
  <si>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</si>
  <si>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</si>
  <si>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</si>
  <si>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</si>
  <si>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</si>
  <si>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</si>
  <si>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</si>
  <si>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</si>
  <si>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</si>
  <si>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</si>
  <si>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</si>
  <si>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</si>
  <si>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</si>
  <si>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</si>
  <si>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</si>
  <si>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</si>
  <si>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</si>
  <si>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</si>
  <si>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</si>
  <si>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</si>
  <si>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</si>
  <si>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</si>
  <si>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</si>
  <si>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</si>
  <si>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</si>
  <si>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</si>
  <si>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</si>
  <si>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</si>
  <si>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</si>
  <si>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</si>
  <si>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</si>
  <si>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</si>
  <si>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</si>
  <si>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</si>
  <si>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</si>
  <si>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</si>
  <si>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</si>
  <si>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</si>
  <si>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</si>
  <si>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</si>
  <si>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</si>
  <si>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</si>
  <si>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</si>
  <si>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</si>
  <si>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</si>
  <si>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</si>
  <si>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</si>
  <si>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</si>
  <si>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</si>
  <si>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</si>
  <si>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</si>
  <si>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</si>
  <si>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</si>
  <si>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</si>
  <si>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</si>
  <si>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</si>
  <si>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</si>
  <si>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</si>
  <si>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</si>
  <si>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</si>
  <si>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</si>
  <si>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</si>
  <si>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</si>
  <si>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</si>
  <si>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</si>
  <si>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</si>
  <si>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</si>
  <si>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</si>
  <si>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</si>
  <si>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</si>
  <si>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</si>
  <si>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</si>
  <si>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</si>
  <si>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</si>
  <si>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</si>
  <si>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</si>
  <si>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</si>
  <si>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</si>
  <si>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</si>
  <si>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</si>
  <si>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</si>
  <si>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</si>
  <si>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</si>
  <si>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</si>
  <si>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</si>
  <si>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</si>
  <si>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</si>
  <si>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</si>
  <si>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</si>
  <si>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</si>
  <si>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</si>
  <si>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</si>
  <si>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</si>
  <si>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</si>
  <si>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</si>
  <si>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</si>
  <si>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</si>
  <si>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</si>
  <si>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</si>
  <si>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</si>
  <si>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</si>
  <si>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</si>
  <si>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</si>
  <si>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</si>
  <si>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</si>
  <si>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</si>
  <si>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</si>
  <si>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</si>
  <si>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</si>
  <si>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</si>
  <si>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</si>
  <si>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</si>
  <si>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</si>
  <si>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</si>
  <si>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</si>
  <si>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</si>
  <si>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</si>
  <si>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</si>
  <si>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</si>
  <si>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</si>
  <si>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</si>
  <si>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</si>
  <si>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</si>
  <si>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</si>
  <si>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</si>
  <si>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</si>
  <si>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</si>
  <si>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</si>
  <si>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</si>
  <si>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</si>
  <si>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</si>
  <si>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</si>
  <si>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</si>
  <si>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</si>
  <si>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</si>
  <si>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</si>
  <si>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</si>
  <si>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</si>
  <si>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</si>
  <si>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</si>
  <si>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</si>
  <si>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</si>
  <si>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</si>
  <si>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</si>
  <si>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</si>
  <si>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</si>
  <si>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</si>
  <si>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</si>
  <si>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</si>
  <si>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</si>
  <si>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</si>
  <si>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</si>
  <si>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</si>
  <si>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</si>
  <si>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</si>
  <si>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</si>
  <si>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</si>
  <si>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</si>
  <si>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</si>
  <si>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</si>
  <si>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</si>
  <si>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</si>
  <si>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</si>
  <si>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</si>
  <si>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</si>
  <si>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</si>
  <si>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</si>
  <si>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</si>
  <si>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</si>
  <si>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</si>
  <si>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</si>
  <si>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</si>
  <si>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</si>
  <si>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</si>
  <si>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</si>
  <si>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</si>
  <si>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</si>
  <si>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</si>
  <si>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</si>
  <si>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</si>
  <si>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</si>
  <si>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</si>
  <si>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</si>
  <si>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</si>
  <si>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</si>
  <si>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</si>
  <si>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</si>
  <si>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</si>
  <si>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</si>
  <si>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</si>
  <si>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</si>
  <si>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</si>
  <si>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</si>
  <si>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</si>
  <si>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</si>
  <si>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</si>
  <si>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</si>
  <si>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</si>
  <si>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</si>
  <si>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</si>
  <si>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</si>
  <si>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</si>
  <si>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</si>
  <si>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</si>
  <si>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</si>
  <si>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</si>
  <si>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</si>
  <si>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</si>
  <si>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</si>
  <si>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</si>
  <si>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</si>
  <si>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</si>
  <si>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</si>
  <si>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</si>
  <si>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</si>
  <si>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</si>
  <si>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</si>
  <si>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</si>
  <si>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</si>
  <si>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</si>
  <si>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</si>
  <si>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</si>
  <si>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</si>
  <si>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</si>
  <si>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</si>
  <si>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</si>
  <si>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</si>
  <si>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</si>
  <si>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</si>
  <si>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</si>
  <si>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</si>
  <si>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</si>
  <si>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</si>
  <si>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</si>
  <si>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</si>
  <si>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</si>
  <si>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</si>
  <si>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</si>
  <si>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</si>
  <si>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</si>
  <si>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</si>
  <si>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</si>
  <si>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</si>
  <si>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</si>
  <si>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</si>
  <si>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</si>
  <si>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</si>
  <si>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</si>
  <si>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</si>
  <si>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</si>
  <si>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</si>
  <si>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</si>
  <si>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</si>
  <si>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</si>
  <si>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</si>
  <si>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</si>
  <si>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</si>
  <si>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</si>
  <si>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</si>
  <si>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</si>
  <si>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</si>
  <si>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</si>
  <si>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</si>
  <si>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</si>
  <si>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</si>
  <si>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</si>
  <si>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</si>
  <si>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</si>
  <si>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</si>
  <si>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</si>
  <si>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</si>
  <si>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</si>
  <si>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</si>
  <si>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</si>
  <si>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</si>
  <si>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</si>
  <si>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</si>
  <si>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</si>
  <si>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</si>
  <si>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</si>
  <si>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</si>
  <si>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</si>
  <si>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</si>
  <si>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</si>
  <si>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</si>
  <si>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</si>
  <si>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</si>
  <si>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</si>
  <si>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</si>
  <si>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</si>
  <si>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</si>
  <si>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</si>
  <si>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</si>
  <si>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</si>
  <si>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</si>
  <si>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</si>
  <si>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</si>
  <si>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</si>
  <si>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</si>
  <si>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</si>
  <si>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</si>
  <si>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</si>
  <si>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</si>
  <si>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</si>
  <si>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</si>
  <si>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</si>
  <si>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</si>
  <si>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</si>
  <si>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</si>
  <si>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</si>
  <si>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</si>
  <si>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</si>
  <si>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</si>
  <si>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</si>
  <si>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</si>
  <si>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</si>
  <si>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</si>
  <si>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</si>
  <si>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</si>
  <si>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</si>
  <si>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</si>
  <si>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</si>
  <si>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</si>
  <si>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</si>
  <si>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</si>
  <si>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</si>
  <si>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</si>
  <si>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</si>
  <si>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</si>
  <si>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</si>
  <si>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</si>
  <si>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</si>
  <si>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</si>
  <si>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</si>
  <si>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</si>
  <si>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</si>
  <si>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</si>
  <si>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</si>
  <si>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</si>
  <si>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</si>
  <si>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</si>
  <si>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</si>
  <si>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</si>
  <si>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</si>
  <si>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</si>
  <si>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</si>
  <si>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</si>
  <si>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</si>
  <si>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</si>
  <si>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</si>
  <si>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</si>
  <si>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</si>
  <si>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</si>
  <si>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</si>
  <si>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</si>
  <si>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</si>
  <si>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</si>
  <si>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</si>
  <si>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</si>
  <si>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</si>
  <si>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</si>
  <si>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</si>
  <si>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</si>
  <si>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</si>
  <si>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</si>
  <si>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</si>
  <si>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</si>
  <si>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</si>
  <si>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</si>
  <si>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</si>
  <si>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</si>
  <si>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</si>
  <si>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</si>
  <si>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</si>
  <si>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</si>
  <si>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</si>
  <si>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</si>
  <si>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</si>
  <si>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</si>
  <si>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</si>
  <si>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</si>
  <si>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</si>
  <si>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</si>
  <si>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</si>
  <si>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</si>
  <si>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</si>
  <si>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</si>
  <si>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</si>
  <si>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</si>
  <si>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</si>
  <si>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</si>
  <si>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</si>
  <si>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</si>
  <si>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</si>
  <si>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</si>
  <si>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</si>
  <si>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</si>
  <si>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</si>
  <si>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</si>
  <si>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</si>
  <si>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</si>
  <si>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</si>
  <si>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</si>
  <si>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</si>
  <si>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</si>
  <si>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</si>
  <si>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</si>
  <si>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</si>
  <si>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</si>
  <si>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</si>
  <si>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</si>
  <si>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</si>
  <si>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</si>
  <si>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</si>
  <si>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</si>
  <si>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</si>
  <si>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</si>
  <si>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</si>
  <si>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</si>
  <si>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</si>
  <si>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</si>
  <si>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</si>
  <si>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</si>
  <si>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</si>
  <si>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</si>
  <si>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</si>
  <si>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</si>
  <si>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</si>
  <si>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</si>
  <si>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</si>
  <si>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</si>
  <si>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</si>
  <si>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</si>
  <si>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</si>
  <si>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</si>
  <si>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</si>
  <si>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</si>
  <si>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</si>
  <si>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</si>
  <si>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</si>
  <si>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</si>
  <si>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</si>
  <si>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</si>
  <si>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</si>
  <si>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</si>
  <si>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</si>
  <si>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</si>
  <si>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</si>
  <si>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</si>
  <si>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</si>
  <si>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</si>
  <si>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</si>
  <si>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</si>
  <si>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</si>
  <si>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</si>
  <si>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</si>
  <si>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</si>
  <si>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</si>
  <si>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</si>
  <si>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</si>
  <si>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</si>
  <si>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</si>
  <si>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</si>
  <si>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</si>
  <si>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</si>
  <si>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</si>
  <si>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</si>
  <si>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</si>
  <si>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</si>
  <si>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</si>
  <si>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</si>
  <si>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</si>
  <si>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</si>
  <si>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</si>
  <si>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</si>
  <si>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</si>
  <si>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</si>
  <si>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</si>
  <si>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</si>
  <si>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</si>
  <si>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</si>
  <si>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</si>
  <si>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</si>
  <si>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</si>
  <si>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</si>
  <si>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</si>
  <si>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</si>
  <si>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</si>
  <si>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</si>
  <si>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</si>
  <si>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</si>
  <si>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</si>
  <si>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</si>
  <si>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</si>
  <si>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</si>
  <si>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</si>
  <si>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</si>
  <si>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</si>
  <si>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</si>
  <si>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</si>
  <si>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</si>
  <si>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</si>
  <si>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</si>
  <si>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</si>
  <si>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</si>
  <si>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</si>
  <si>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</si>
  <si>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</si>
  <si>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</si>
  <si>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</si>
  <si>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</si>
  <si>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</si>
  <si>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</si>
  <si>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</si>
  <si>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</si>
  <si>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</si>
  <si>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</si>
  <si>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</si>
  <si>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</si>
  <si>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</si>
  <si>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</si>
  <si>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</si>
  <si>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</si>
  <si>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</si>
  <si>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</si>
  <si>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</si>
  <si>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</si>
  <si>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</si>
  <si>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</si>
  <si>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</si>
  <si>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</si>
  <si>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</si>
  <si>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</si>
  <si>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</si>
  <si>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</si>
  <si>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</si>
  <si>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</si>
  <si>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</si>
  <si>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</si>
  <si>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</si>
  <si>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</si>
  <si>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</si>
  <si>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</si>
  <si>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</si>
  <si>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</si>
  <si>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</si>
  <si>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</si>
  <si>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</si>
  <si>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</si>
  <si>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</si>
  <si>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</si>
  <si>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</si>
  <si>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</si>
  <si>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</si>
  <si>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</si>
  <si>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</si>
  <si>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</si>
  <si>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</si>
  <si>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</si>
  <si>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</si>
  <si>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</si>
  <si>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</si>
  <si>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</si>
  <si>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</si>
  <si>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</si>
  <si>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</si>
  <si>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</si>
  <si>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</si>
  <si>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</si>
  <si>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</si>
  <si>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</si>
  <si>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</si>
  <si>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</si>
  <si>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</si>
  <si>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</si>
  <si>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</si>
  <si>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</si>
  <si>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</si>
  <si>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</si>
  <si>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</si>
  <si>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</si>
  <si>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</si>
  <si>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</si>
  <si>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</si>
  <si>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</si>
  <si>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</si>
  <si>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</si>
  <si>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</si>
  <si>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</si>
  <si>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</si>
  <si>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</si>
  <si>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</si>
  <si>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</si>
  <si>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</si>
  <si>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</si>
  <si>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</si>
  <si>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</si>
  <si>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</si>
  <si>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</si>
  <si>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</si>
  <si>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</si>
  <si>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</si>
  <si>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</si>
  <si>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</si>
  <si>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</si>
  <si>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</si>
  <si>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</si>
  <si>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</si>
  <si>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</si>
  <si>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</si>
  <si>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</si>
  <si>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</si>
  <si>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</si>
  <si>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</si>
  <si>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</si>
  <si>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</si>
  <si>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</si>
  <si>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</si>
  <si>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</si>
  <si>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</si>
  <si>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</si>
  <si>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</si>
  <si>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</si>
  <si>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</si>
  <si>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</si>
  <si>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</si>
  <si>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</si>
  <si>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</si>
  <si>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</si>
  <si>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</si>
  <si>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</si>
  <si>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</si>
  <si>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</si>
  <si>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</si>
  <si>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</si>
  <si>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</si>
  <si>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</si>
  <si>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</si>
  <si>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</si>
  <si>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</si>
  <si>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</si>
  <si>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</si>
  <si>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</si>
  <si>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</si>
  <si>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</si>
  <si>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</si>
  <si>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</si>
  <si>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</si>
  <si>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</si>
  <si>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</si>
  <si>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</si>
  <si>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</si>
  <si>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</si>
  <si>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</si>
  <si>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</si>
  <si>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</si>
  <si>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</si>
  <si>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</si>
  <si>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</si>
  <si>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</si>
  <si>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</si>
  <si>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</si>
  <si>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</si>
  <si>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</si>
  <si>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</si>
  <si>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</si>
  <si>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</si>
  <si>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</si>
  <si>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</si>
  <si>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</si>
  <si>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</si>
  <si>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</si>
  <si>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</si>
  <si>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</si>
  <si>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</si>
  <si>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</si>
  <si>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</si>
  <si>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</si>
  <si>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</si>
  <si>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</si>
  <si>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</si>
  <si>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</si>
  <si>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</si>
  <si>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</si>
  <si>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</si>
  <si>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</si>
  <si>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</si>
  <si>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</si>
  <si>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</si>
  <si>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</si>
  <si>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</si>
  <si>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</si>
  <si>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</si>
  <si>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</si>
  <si>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</si>
  <si>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</si>
  <si>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</si>
  <si>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</si>
  <si>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</si>
  <si>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</si>
  <si>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</si>
  <si>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</si>
  <si>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</si>
  <si>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</si>
  <si>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</si>
  <si>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</si>
  <si>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</si>
  <si>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</si>
  <si>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</si>
  <si>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</si>
  <si>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</si>
  <si>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</si>
  <si>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</si>
  <si>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</si>
  <si>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</si>
  <si>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</si>
  <si>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</si>
  <si>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</si>
  <si>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</si>
  <si>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</si>
  <si>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</si>
  <si>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</si>
  <si>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</si>
  <si>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</si>
  <si>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</si>
  <si>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</si>
  <si>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</si>
  <si>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</si>
  <si>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</si>
  <si>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</si>
  <si>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</si>
  <si>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</si>
  <si>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</si>
  <si>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</si>
  <si>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</si>
  <si>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</si>
  <si>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</si>
  <si>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</si>
  <si>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</si>
  <si>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</si>
  <si>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</si>
  <si>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</si>
  <si>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</si>
  <si>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</si>
  <si>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</si>
  <si>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</si>
  <si>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</si>
  <si>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</si>
  <si>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</si>
  <si>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</si>
  <si>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</si>
  <si>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</si>
  <si>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</si>
  <si>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</si>
  <si>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</si>
  <si>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</si>
  <si>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</si>
  <si>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</si>
  <si>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</si>
  <si>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</si>
  <si>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</si>
  <si>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</si>
  <si>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</si>
  <si>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</si>
  <si>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</si>
  <si>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</si>
  <si>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</si>
  <si>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</si>
  <si>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</si>
  <si>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</si>
  <si>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</si>
  <si>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</si>
  <si>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</si>
  <si>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</si>
  <si>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</si>
  <si>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</si>
  <si>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</si>
  <si>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</si>
  <si>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</si>
  <si>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</si>
  <si>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</si>
  <si>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</si>
  <si>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</si>
  <si>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</si>
  <si>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</si>
  <si>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</si>
  <si>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</si>
  <si>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</si>
  <si>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</si>
  <si>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</si>
  <si>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</si>
  <si>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</si>
  <si>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</si>
  <si>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</si>
  <si>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</si>
  <si>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</si>
  <si>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</si>
  <si>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</si>
  <si>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</si>
  <si>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</si>
  <si>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</si>
  <si>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</si>
  <si>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</si>
  <si>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</si>
  <si>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</si>
  <si>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</si>
  <si>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</si>
  <si>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</si>
  <si>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</si>
  <si>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</si>
  <si>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</si>
  <si>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</si>
  <si>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</si>
  <si>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</si>
  <si>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</si>
  <si>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</si>
  <si>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</si>
  <si>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</si>
  <si>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</si>
  <si>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</si>
  <si>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</si>
  <si>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</si>
  <si>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</si>
  <si>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</si>
  <si>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</si>
  <si>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</si>
  <si>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</si>
  <si>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</si>
  <si>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</si>
  <si>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</si>
  <si>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</si>
  <si>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</si>
  <si>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</si>
  <si>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</si>
  <si>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</si>
  <si>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</si>
  <si>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</si>
  <si>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</si>
  <si>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</si>
  <si>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</si>
  <si>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</si>
  <si>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</si>
  <si>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</si>
  <si>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</si>
  <si>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</si>
  <si>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</si>
  <si>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</si>
  <si>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</si>
  <si>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</si>
  <si>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</si>
  <si>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</si>
  <si>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</si>
  <si>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</si>
  <si>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</si>
  <si>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</si>
  <si>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</si>
  <si>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</si>
  <si>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</si>
  <si>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</si>
  <si>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</si>
  <si>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</si>
  <si>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</si>
  <si>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</si>
  <si>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</si>
  <si>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</si>
  <si>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</si>
  <si>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</si>
  <si>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</si>
  <si>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</si>
  <si>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</si>
  <si>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</si>
  <si>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</si>
  <si>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</si>
  <si>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</si>
  <si>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</si>
  <si>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</si>
  <si>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</si>
  <si>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</si>
  <si>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</si>
  <si>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</si>
  <si>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</si>
  <si>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</si>
  <si>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</si>
  <si>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</si>
  <si>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</si>
  <si>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</si>
  <si>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</si>
  <si>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</si>
  <si>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</si>
  <si>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</si>
  <si>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</si>
  <si>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</si>
  <si>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</si>
  <si>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</si>
  <si>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</si>
  <si>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</si>
  <si>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</si>
  <si>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</si>
  <si>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</si>
  <si>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</si>
  <si>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</si>
  <si>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</si>
  <si>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</si>
  <si>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</si>
  <si>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</si>
  <si>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</si>
  <si>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</si>
  <si>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</si>
  <si>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</si>
  <si>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</si>
  <si>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</si>
  <si>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</si>
  <si>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</si>
  <si>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</si>
  <si>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</si>
  <si>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</si>
  <si>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</si>
  <si>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</si>
  <si>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</si>
  <si>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</si>
  <si>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</si>
  <si>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</si>
  <si>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</si>
  <si>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</si>
  <si>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</si>
  <si>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</si>
  <si>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</si>
  <si>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</si>
  <si>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</si>
  <si>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</si>
  <si>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</si>
  <si>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</si>
  <si>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</si>
  <si>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</si>
  <si>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</si>
  <si>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</si>
  <si>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</si>
  <si>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</si>
  <si>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</si>
  <si>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</si>
  <si>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</si>
  <si>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</si>
  <si>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</si>
  <si>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</si>
  <si>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</si>
  <si>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</si>
  <si>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</si>
  <si>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</si>
  <si>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</si>
  <si>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</si>
  <si>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</si>
  <si>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</si>
  <si>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</si>
  <si>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</si>
  <si>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</si>
  <si>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</si>
  <si>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</si>
  <si>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</si>
  <si>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</si>
  <si>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</si>
  <si>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</si>
  <si>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</si>
  <si>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</si>
  <si>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</si>
  <si>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</si>
  <si>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</si>
  <si>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</si>
  <si>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</si>
  <si>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</si>
  <si>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</si>
  <si>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</si>
  <si>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</si>
  <si>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</si>
  <si>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</si>
  <si>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</si>
  <si>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</si>
  <si>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</si>
  <si>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</si>
  <si>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</si>
  <si>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</si>
  <si>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</si>
  <si>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</si>
  <si>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</si>
  <si>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</si>
  <si>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</si>
  <si>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</si>
  <si>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</si>
  <si>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</si>
  <si>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</si>
  <si>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</si>
  <si>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</si>
  <si>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</si>
  <si>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</si>
  <si>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</si>
  <si>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</si>
  <si>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</si>
  <si>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</si>
  <si>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</si>
  <si>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</si>
  <si>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</si>
  <si>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</si>
  <si>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</si>
  <si>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</si>
  <si>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</si>
  <si>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</si>
  <si>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</si>
  <si>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</si>
  <si>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</si>
  <si>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</si>
  <si>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</si>
  <si>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</si>
  <si>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</si>
  <si>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</si>
  <si>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</si>
  <si>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</si>
  <si>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</si>
  <si>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</si>
  <si>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</si>
  <si>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</si>
  <si>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</si>
  <si>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</si>
  <si>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</si>
  <si>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</si>
  <si>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</si>
  <si>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</si>
  <si>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</si>
  <si>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</si>
  <si>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</si>
  <si>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</si>
  <si>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</si>
  <si>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</si>
  <si>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</si>
  <si>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</si>
  <si>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</si>
  <si>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</si>
  <si>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</si>
  <si>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</si>
  <si>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</si>
  <si>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</si>
  <si>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</si>
  <si>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</si>
  <si>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</si>
  <si>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</si>
  <si>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</si>
  <si>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</si>
  <si>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</si>
  <si>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</si>
  <si>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</si>
  <si>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</si>
  <si>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</si>
  <si>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</si>
  <si>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</si>
  <si>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</si>
  <si>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</si>
  <si>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</si>
  <si>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</si>
  <si>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</si>
  <si>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</si>
  <si>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</si>
  <si>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</si>
  <si>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</si>
  <si>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</si>
  <si>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</si>
  <si>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</si>
  <si>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</si>
  <si>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</si>
  <si>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</si>
  <si>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</si>
  <si>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</si>
  <si>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</si>
  <si>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</si>
  <si>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</si>
  <si>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</si>
  <si>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</si>
  <si>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</si>
  <si>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</si>
  <si>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</si>
  <si>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</si>
  <si>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</si>
  <si>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</si>
  <si>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</si>
  <si>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</si>
  <si>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</si>
  <si>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</si>
  <si>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</si>
  <si>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</si>
  <si>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</si>
  <si>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</si>
  <si>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</si>
  <si>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</si>
  <si>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</si>
  <si>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</si>
  <si>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</si>
  <si>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</si>
  <si>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</si>
  <si>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</si>
  <si>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</si>
  <si>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</si>
  <si>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</si>
  <si>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</si>
  <si>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</si>
  <si>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</si>
  <si>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</si>
  <si>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</si>
  <si>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</si>
  <si>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</si>
  <si>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</si>
  <si>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</si>
  <si>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</si>
  <si>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</si>
  <si>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</si>
  <si>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</si>
  <si>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</si>
  <si>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</si>
  <si>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</si>
  <si>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</si>
  <si>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</si>
  <si>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</si>
  <si>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</si>
  <si>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</si>
  <si>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</si>
  <si>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</si>
  <si>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</si>
  <si>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</si>
  <si>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</si>
  <si>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</si>
  <si>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</si>
  <si>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</si>
  <si>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</si>
  <si>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</si>
  <si>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</si>
  <si>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</si>
  <si>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</si>
  <si>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</si>
  <si>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</si>
  <si>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</si>
  <si>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</si>
  <si>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</si>
  <si>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</si>
  <si>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</si>
  <si>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</si>
  <si>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</si>
  <si>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</si>
  <si>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</si>
  <si>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</si>
  <si>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</si>
  <si>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</si>
  <si>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</si>
  <si>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</si>
  <si>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</si>
  <si>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</si>
  <si>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</si>
  <si>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</si>
  <si>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</si>
  <si>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</si>
  <si>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</si>
  <si>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</si>
  <si>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</si>
  <si>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</si>
  <si>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</si>
  <si>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</si>
  <si>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</si>
  <si>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</si>
  <si>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</si>
  <si>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</si>
  <si>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</si>
  <si>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</si>
  <si>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</si>
  <si>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</si>
  <si>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</si>
  <si>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</si>
  <si>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</si>
  <si>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</si>
  <si>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</si>
  <si>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</si>
  <si>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</si>
  <si>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</si>
  <si>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</si>
  <si>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</si>
  <si>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</si>
  <si>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</si>
  <si>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</si>
  <si>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</si>
  <si>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</si>
  <si>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</si>
  <si>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</si>
  <si>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</si>
  <si>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</si>
  <si>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</si>
  <si>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</si>
  <si>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</si>
  <si>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</si>
  <si>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</si>
  <si>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</si>
  <si>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</si>
  <si>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</si>
  <si>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</si>
  <si>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</si>
  <si>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</si>
  <si>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</si>
  <si>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</si>
  <si>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</si>
  <si>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</si>
  <si>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</si>
  <si>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</si>
  <si>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</si>
  <si>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</si>
  <si>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</si>
  <si>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</si>
  <si>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</si>
  <si>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</si>
  <si>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</si>
  <si>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</si>
  <si>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</si>
  <si>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</si>
  <si>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</si>
  <si>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</si>
  <si>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</si>
  <si>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</si>
  <si>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</si>
  <si>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</si>
  <si>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</si>
  <si>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</si>
  <si>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</si>
  <si>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</si>
  <si>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</si>
  <si>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</si>
  <si>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</si>
  <si>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</si>
  <si>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</si>
  <si>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</si>
  <si>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</si>
  <si>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</si>
  <si>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</si>
  <si>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</si>
  <si>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</si>
  <si>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</si>
  <si>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</si>
  <si>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</si>
  <si>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</si>
  <si>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</si>
  <si>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</si>
  <si>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</si>
  <si>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</si>
  <si>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</si>
  <si>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</si>
  <si>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</si>
  <si>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</si>
  <si>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</si>
  <si>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</si>
  <si>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</si>
  <si>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</si>
  <si>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</si>
  <si>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</si>
  <si>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</si>
  <si>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</si>
  <si>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</si>
  <si>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</si>
  <si>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</si>
  <si>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</si>
  <si>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</si>
  <si>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</si>
  <si>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</si>
  <si>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</si>
  <si>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</si>
  <si>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</si>
  <si>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</si>
  <si>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</si>
  <si>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</si>
  <si>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</si>
  <si>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</si>
  <si>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</si>
  <si>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</si>
  <si>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</si>
  <si>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</si>
  <si>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</si>
  <si>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</si>
  <si>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</si>
  <si>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</si>
  <si>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</si>
  <si>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</si>
  <si>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</si>
  <si>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</si>
  <si>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</si>
  <si>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</si>
  <si>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</si>
  <si>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</si>
  <si>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</si>
  <si>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</si>
  <si>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</si>
  <si>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</si>
  <si>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</si>
  <si>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</si>
  <si>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</si>
  <si>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</si>
  <si>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</si>
  <si>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</si>
  <si>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</si>
  <si>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</si>
  <si>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</si>
  <si>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</si>
  <si>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</si>
  <si>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</si>
  <si>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</si>
  <si>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</si>
  <si>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</si>
  <si>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</si>
  <si>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</si>
  <si>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</si>
  <si>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</si>
  <si>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</si>
  <si>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</si>
  <si>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</si>
  <si>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</si>
  <si>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</si>
  <si>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</si>
  <si>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</si>
  <si>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</si>
  <si>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</si>
  <si>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</si>
  <si>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</si>
  <si>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</si>
  <si>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</si>
  <si>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</si>
  <si>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</si>
  <si>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</si>
  <si>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</si>
  <si>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</si>
  <si>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</si>
  <si>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</si>
  <si>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</si>
  <si>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</si>
  <si>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</si>
  <si>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</si>
  <si>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</si>
  <si>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</si>
  <si>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</si>
  <si>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</si>
  <si>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</si>
  <si>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</si>
  <si>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</si>
  <si>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</si>
  <si>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</si>
  <si>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</si>
  <si>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</si>
  <si>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</si>
  <si>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</si>
  <si>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</si>
  <si>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</si>
  <si>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</si>
  <si>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</si>
  <si>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</si>
  <si>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</si>
  <si>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</si>
  <si>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</si>
  <si>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</si>
  <si>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</si>
  <si>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</si>
  <si>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</si>
  <si>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</si>
  <si>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</si>
  <si>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</si>
  <si>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</si>
  <si>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</si>
  <si>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</si>
  <si>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</si>
  <si>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</si>
  <si>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</si>
  <si>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</si>
  <si>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</si>
  <si>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</si>
  <si>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</si>
  <si>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</si>
  <si>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</si>
  <si>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</si>
  <si>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</si>
  <si>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</si>
  <si>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</si>
  <si>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</si>
  <si>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</si>
  <si>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</si>
  <si>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</si>
  <si>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</si>
  <si>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</si>
  <si>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</si>
  <si>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</si>
  <si>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</si>
  <si>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</si>
  <si>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</si>
  <si>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</si>
  <si>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</si>
  <si>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</si>
  <si>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</si>
  <si>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</si>
  <si>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</si>
  <si>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</si>
  <si>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</si>
  <si>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</si>
  <si>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</si>
  <si>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</si>
  <si>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</si>
  <si>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</si>
  <si>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</si>
  <si>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</si>
  <si>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</si>
  <si>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</si>
  <si>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</si>
  <si>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</si>
  <si>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</si>
  <si>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</si>
  <si>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</si>
  <si>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</si>
  <si>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</si>
  <si>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</si>
  <si>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</si>
  <si>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</si>
  <si>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</si>
  <si>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</si>
  <si>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</si>
  <si>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</si>
  <si>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</si>
  <si>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</si>
  <si>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</si>
  <si>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</si>
  <si>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</si>
  <si>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</si>
  <si>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</si>
  <si>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</si>
  <si>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</si>
  <si>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</si>
  <si>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</si>
  <si>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</si>
  <si>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</si>
  <si>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</si>
  <si>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</si>
  <si>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</si>
  <si>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</si>
  <si>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</si>
  <si>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</si>
  <si>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</si>
  <si>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</si>
  <si>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</si>
  <si>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</si>
  <si>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</si>
  <si>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</si>
  <si>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</si>
  <si>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</si>
  <si>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</si>
  <si>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</si>
  <si>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</si>
  <si>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</si>
  <si>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</si>
  <si>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</si>
  <si>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</si>
  <si>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</si>
  <si>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</si>
  <si>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</si>
  <si>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</si>
  <si>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</si>
  <si>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</si>
  <si>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</si>
  <si>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</si>
  <si>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</si>
  <si>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</si>
  <si>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</si>
  <si>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</si>
  <si>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</si>
  <si>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</si>
  <si>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</si>
  <si>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</si>
  <si>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</si>
  <si>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</si>
  <si>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</si>
  <si>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</si>
  <si>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</si>
  <si>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</si>
  <si>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</si>
  <si>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</si>
  <si>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</si>
  <si>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</si>
  <si>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</si>
  <si>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</si>
  <si>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</si>
  <si>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</si>
  <si>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</si>
  <si>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</si>
  <si>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</si>
  <si>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</si>
  <si>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</si>
  <si>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</si>
  <si>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</si>
  <si>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</si>
  <si>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</si>
  <si>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</si>
  <si>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</si>
  <si>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</si>
  <si>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</si>
  <si>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</si>
  <si>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</si>
  <si>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</si>
  <si>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</si>
  <si>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</si>
  <si>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</si>
  <si>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</si>
  <si>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</si>
  <si>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</si>
  <si>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</si>
  <si>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</si>
  <si>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</si>
  <si>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</si>
  <si>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</si>
  <si>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</si>
  <si>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</si>
  <si>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</si>
  <si>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</si>
  <si>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</si>
  <si>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</si>
  <si>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</si>
  <si>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</si>
  <si>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</si>
  <si>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</si>
  <si>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</si>
  <si>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</si>
  <si>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</si>
  <si>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</si>
  <si>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</si>
  <si>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</si>
  <si>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</si>
  <si>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</si>
  <si>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</si>
  <si>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</si>
  <si>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</si>
  <si>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</si>
  <si>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</si>
  <si>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</si>
  <si>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</si>
  <si>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</si>
  <si>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</si>
  <si>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</si>
  <si>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</si>
  <si>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</si>
  <si>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</si>
  <si>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</si>
  <si>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</si>
  <si>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</si>
  <si>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</si>
  <si>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</si>
  <si>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</si>
  <si>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</si>
  <si>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</si>
  <si>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</si>
  <si>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</si>
  <si>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</si>
  <si>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</si>
  <si>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</si>
  <si>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</si>
  <si>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</si>
  <si>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</si>
  <si>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</si>
  <si>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</si>
  <si>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</si>
  <si>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</si>
  <si>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</si>
  <si>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</si>
  <si>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</si>
  <si>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</si>
  <si>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</si>
  <si>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</si>
  <si>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</si>
  <si>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</si>
  <si>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</si>
  <si>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</si>
  <si>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</si>
  <si>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</si>
  <si>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</si>
  <si>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</si>
  <si>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</si>
  <si>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</si>
  <si>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</si>
  <si>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</si>
  <si>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</si>
  <si>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</si>
  <si>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</si>
  <si>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</si>
  <si>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</si>
  <si>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</si>
  <si>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</si>
  <si>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</si>
  <si>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</si>
  <si>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</si>
  <si>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</si>
  <si>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</si>
  <si>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</si>
  <si>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</si>
  <si>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</si>
  <si>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</si>
  <si>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</si>
  <si>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</si>
  <si>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</si>
  <si>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</si>
  <si>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</si>
  <si>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</si>
  <si>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</si>
  <si>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</si>
  <si>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</si>
  <si>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</si>
  <si>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</si>
  <si>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</si>
  <si>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</si>
  <si>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</si>
  <si>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</si>
  <si>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</si>
  <si>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</si>
  <si>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</si>
  <si>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</si>
  <si>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</si>
  <si>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</si>
  <si>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</si>
  <si>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</si>
  <si>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</si>
  <si>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</si>
  <si>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</si>
  <si>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</si>
  <si>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</si>
  <si>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</si>
  <si>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</si>
  <si>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</si>
  <si>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</si>
  <si>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</si>
  <si>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</si>
  <si>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</si>
  <si>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</si>
  <si>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</si>
  <si>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</si>
  <si>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</si>
  <si>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</si>
  <si>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</si>
  <si>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</si>
  <si>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</si>
  <si>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</si>
  <si>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</si>
  <si>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</si>
  <si>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</si>
  <si>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</si>
  <si>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</si>
  <si>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</si>
  <si>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</si>
  <si>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</si>
  <si>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</si>
  <si>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</si>
  <si>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</si>
  <si>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</si>
  <si>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</si>
  <si>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</si>
  <si>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</si>
  <si>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</si>
  <si>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</si>
  <si>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</si>
  <si>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</si>
  <si>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</si>
  <si>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</si>
  <si>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</si>
  <si>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</si>
  <si>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</si>
  <si>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</si>
  <si>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</si>
  <si>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</si>
  <si>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</si>
  <si>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</si>
  <si>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</si>
  <si>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</si>
  <si>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</si>
  <si>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</si>
  <si>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</si>
  <si>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</si>
  <si>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</si>
  <si>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</si>
  <si>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</si>
  <si>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</si>
  <si>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</si>
  <si>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</si>
  <si>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</si>
  <si>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</si>
  <si>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</si>
  <si>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</si>
  <si>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</si>
  <si>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</si>
  <si>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</si>
  <si>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</si>
  <si>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</si>
  <si>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</si>
  <si>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</si>
  <si>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</si>
  <si>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</si>
  <si>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</si>
  <si>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</si>
  <si>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</si>
  <si>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</si>
  <si>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</si>
  <si>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</si>
  <si>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</si>
  <si>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</si>
  <si>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</si>
  <si>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</si>
  <si>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</si>
  <si>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</si>
  <si>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</si>
  <si>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</si>
  <si>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</si>
  <si>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</si>
  <si>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</si>
  <si>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</si>
  <si>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</si>
  <si>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</si>
  <si>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</si>
  <si>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</si>
  <si>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</si>
  <si>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</si>
  <si>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</si>
  <si>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</si>
  <si>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</si>
  <si>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</si>
  <si>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</si>
  <si>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</si>
  <si>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</si>
  <si>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</si>
  <si>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</si>
  <si>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</si>
  <si>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</si>
  <si>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</si>
  <si>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</si>
  <si>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</si>
  <si>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</si>
  <si>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</si>
  <si>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</si>
  <si>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</si>
  <si>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</si>
  <si>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</si>
  <si>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</si>
  <si>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</si>
  <si>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</si>
  <si>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</si>
  <si>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</si>
  <si>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</si>
  <si>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</si>
  <si>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</si>
  <si>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</si>
  <si>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</si>
  <si>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</si>
  <si>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</si>
  <si>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</si>
  <si>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</si>
  <si>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</si>
  <si>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</si>
  <si>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</si>
  <si>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</si>
  <si>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</si>
  <si>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</si>
  <si>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</si>
  <si>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</si>
  <si>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</si>
  <si>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</si>
  <si>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</si>
  <si>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</si>
  <si>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</si>
  <si>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</si>
  <si>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</si>
  <si>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</si>
  <si>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</si>
  <si>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</si>
  <si>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</si>
  <si>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</si>
  <si>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</si>
  <si>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</si>
  <si>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</si>
  <si>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</si>
  <si>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</si>
  <si>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</si>
  <si>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</si>
  <si>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</si>
  <si>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</si>
  <si>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</si>
  <si>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</si>
  <si>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</si>
  <si>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</si>
  <si>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</si>
  <si>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</si>
  <si>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</si>
  <si>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</si>
  <si>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</si>
  <si>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</si>
  <si>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</si>
  <si>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</si>
  <si>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</si>
  <si>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</si>
  <si>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</si>
  <si>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</si>
  <si>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</si>
  <si>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</si>
  <si>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</si>
  <si>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</si>
  <si>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</si>
  <si>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</si>
  <si>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</si>
  <si>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</si>
  <si>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</si>
  <si>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</si>
  <si>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</si>
  <si>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</si>
  <si>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</si>
  <si>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</si>
  <si>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</si>
  <si>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</si>
  <si>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</si>
  <si>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</si>
  <si>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</si>
  <si>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</si>
  <si>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</si>
  <si>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</si>
  <si>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</si>
  <si>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</si>
  <si>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</si>
  <si>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</si>
  <si>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</si>
  <si>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</si>
  <si>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</si>
  <si>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</si>
  <si>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</si>
  <si>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</si>
  <si>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</si>
  <si>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</si>
  <si>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</si>
  <si>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</si>
  <si>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</si>
  <si>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</si>
  <si>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</si>
  <si>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</si>
  <si>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</si>
  <si>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</si>
  <si>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</si>
  <si>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</si>
  <si>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</si>
  <si>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</si>
  <si>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</si>
  <si>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</si>
  <si>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</si>
  <si>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</si>
  <si>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</si>
  <si>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</si>
  <si>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</si>
  <si>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</si>
  <si>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</si>
  <si>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</si>
  <si>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</si>
  <si>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</si>
  <si>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</si>
  <si>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</si>
  <si>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</si>
  <si>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</si>
  <si>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</si>
  <si>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</si>
  <si>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</si>
  <si>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</si>
  <si>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</si>
  <si>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</si>
  <si>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</si>
  <si>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</si>
  <si>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</si>
  <si>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</si>
  <si>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</si>
  <si>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</si>
  <si>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</si>
  <si>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</si>
  <si>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</si>
  <si>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</si>
  <si>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</si>
  <si>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</si>
  <si>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</si>
  <si>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</si>
  <si>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</si>
  <si>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</si>
  <si>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</si>
  <si>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</si>
  <si>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</si>
  <si>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</si>
  <si>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</si>
  <si>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</si>
  <si>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</si>
  <si>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</si>
  <si>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</si>
  <si>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</si>
  <si>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</si>
  <si>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</si>
  <si>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</si>
  <si>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</si>
  <si>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</si>
  <si>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</si>
  <si>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</si>
  <si>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</si>
  <si>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</si>
  <si>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</si>
  <si>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</si>
  <si>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</si>
  <si>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</si>
  <si>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</si>
  <si>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</si>
  <si>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</si>
  <si>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</si>
  <si>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</si>
  <si>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</si>
  <si>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</si>
  <si>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</si>
  <si>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</si>
  <si>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</si>
  <si>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</si>
  <si>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</si>
  <si>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</si>
  <si>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</si>
  <si>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</si>
  <si>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</si>
  <si>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</si>
  <si>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</si>
  <si>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</si>
  <si>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</si>
  <si>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</si>
  <si>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</si>
  <si>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</si>
  <si>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</si>
  <si>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</si>
  <si>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</si>
  <si>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</si>
  <si>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</si>
  <si>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</si>
  <si>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</si>
  <si>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</si>
  <si>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</si>
  <si>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</si>
  <si>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</si>
  <si>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</si>
  <si>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</si>
  <si>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</si>
  <si>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</si>
  <si>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</si>
  <si>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</si>
  <si>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</si>
  <si>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</si>
  <si>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</si>
  <si>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</si>
  <si>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</si>
  <si>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</si>
  <si>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</si>
  <si>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</si>
  <si>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</si>
  <si>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</si>
  <si>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</si>
  <si>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</si>
  <si>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</si>
  <si>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</si>
  <si>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</si>
  <si>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</si>
  <si>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</si>
  <si>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</si>
  <si>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</si>
  <si>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</si>
  <si>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</si>
  <si>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</si>
  <si>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</si>
  <si>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</si>
  <si>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</si>
  <si>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</si>
  <si>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</si>
  <si>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</si>
  <si>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</si>
  <si>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</si>
  <si>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</si>
  <si>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</si>
  <si>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</si>
  <si>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</si>
  <si>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</si>
  <si>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</si>
  <si>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</si>
  <si>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</si>
  <si>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</si>
  <si>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</si>
  <si>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</si>
  <si>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</si>
  <si>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</si>
  <si>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</si>
  <si>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</si>
  <si>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</si>
  <si>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</si>
  <si>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</si>
  <si>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</si>
  <si>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</si>
  <si>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</si>
  <si>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</si>
  <si>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</si>
  <si>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</si>
  <si>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</si>
  <si>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</si>
  <si>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</si>
  <si>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</si>
  <si>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</si>
  <si>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</si>
  <si>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</si>
  <si>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</si>
  <si>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</si>
  <si>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</si>
  <si>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</si>
  <si>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</si>
  <si>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</si>
  <si>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</si>
  <si>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</si>
  <si>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</si>
  <si>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</si>
  <si>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</si>
  <si>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</si>
  <si>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</si>
  <si>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</si>
  <si>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</si>
  <si>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</si>
  <si>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</si>
  <si>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</si>
  <si>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</si>
  <si>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</si>
  <si>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</si>
  <si>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</si>
  <si>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</si>
  <si>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</si>
  <si>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</si>
  <si>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</si>
  <si>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</si>
  <si>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</si>
  <si>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</si>
  <si>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</si>
  <si>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</si>
  <si>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</si>
  <si>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</si>
  <si>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</si>
  <si>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</si>
  <si>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</si>
  <si>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</si>
  <si>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</si>
  <si>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</si>
  <si>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</si>
  <si>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</si>
  <si>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</si>
  <si>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</si>
  <si>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</si>
  <si>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</si>
  <si>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</si>
  <si>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</si>
  <si>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</si>
  <si>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</si>
  <si>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</si>
  <si>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</si>
  <si>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</si>
  <si>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</si>
  <si>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</si>
  <si>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</si>
  <si>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</si>
  <si>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</si>
  <si>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</si>
  <si>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</si>
  <si>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</si>
  <si>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</si>
  <si>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</si>
  <si>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</si>
  <si>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</si>
  <si>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</si>
  <si>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</si>
  <si>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</si>
  <si>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</si>
  <si>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</si>
  <si>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</si>
  <si>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</si>
  <si>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</si>
  <si>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</si>
  <si>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</si>
  <si>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</si>
  <si>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</si>
  <si>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</si>
  <si>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</si>
  <si>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</si>
  <si>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</si>
  <si>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</si>
  <si>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</si>
  <si>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</si>
  <si>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</si>
  <si>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</si>
  <si>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</si>
  <si>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</si>
  <si>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</si>
  <si>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</si>
  <si>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</si>
  <si>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</si>
  <si>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</si>
  <si>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</si>
  <si>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</si>
  <si>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</si>
  <si>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</si>
  <si>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</si>
  <si>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</si>
  <si>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</si>
  <si>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</si>
  <si>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</si>
  <si>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</si>
  <si>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</si>
  <si>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</si>
  <si>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</si>
  <si>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</si>
  <si>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</si>
  <si>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</si>
  <si>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</si>
  <si>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</si>
  <si>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</si>
  <si>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</si>
  <si>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</si>
  <si>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</si>
  <si>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</si>
  <si>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</si>
  <si>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</si>
  <si>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</si>
  <si>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</si>
  <si>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</si>
  <si>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</si>
  <si>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</si>
  <si>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</si>
  <si>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</si>
  <si>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</si>
  <si>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</si>
  <si>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</si>
  <si>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</si>
  <si>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</si>
  <si>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</si>
  <si>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</si>
  <si>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</si>
  <si>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</si>
  <si>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</si>
  <si>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</si>
  <si>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</si>
  <si>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</si>
  <si>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</si>
  <si>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</si>
  <si>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</si>
  <si>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</si>
  <si>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</si>
  <si>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</si>
  <si>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</si>
  <si>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</si>
  <si>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</si>
  <si>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</si>
  <si>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</si>
  <si>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</si>
  <si>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</si>
  <si>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</si>
  <si>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</si>
  <si>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</si>
  <si>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</si>
  <si>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</si>
  <si>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</si>
  <si>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</si>
  <si>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</si>
  <si>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</si>
  <si>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</si>
  <si>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</si>
  <si>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</si>
  <si>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</si>
  <si>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</si>
  <si>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</si>
  <si>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</si>
  <si>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</si>
  <si>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</si>
  <si>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</si>
  <si>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</si>
  <si>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</si>
  <si>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</si>
  <si>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</si>
  <si>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</si>
  <si>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</si>
  <si>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</si>
  <si>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</si>
  <si>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</si>
  <si>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</si>
  <si>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</si>
  <si>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</si>
  <si>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</si>
  <si>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</si>
  <si>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</si>
  <si>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</si>
  <si>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</si>
  <si>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</si>
  <si>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</si>
  <si>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</si>
  <si>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</si>
  <si>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</si>
  <si>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</si>
  <si>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</si>
  <si>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</si>
  <si>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</si>
  <si>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</si>
  <si>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</si>
  <si>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</si>
  <si>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</si>
  <si>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</si>
  <si>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</si>
  <si>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</si>
  <si>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</si>
  <si>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</si>
  <si>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</si>
  <si>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</si>
  <si>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</si>
  <si>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</si>
  <si>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</si>
  <si>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</si>
  <si>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</si>
  <si>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</si>
  <si>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</si>
  <si>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</si>
  <si>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</si>
  <si>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</si>
  <si>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</si>
  <si>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</si>
  <si>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</si>
  <si>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</si>
  <si>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</si>
  <si>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</si>
  <si>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</si>
  <si>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</si>
  <si>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</si>
  <si>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</si>
  <si>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</si>
  <si>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</si>
  <si>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</si>
  <si>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</si>
  <si>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</si>
  <si>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</si>
  <si>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</si>
  <si>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</si>
  <si>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</si>
  <si>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</si>
  <si>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</si>
  <si>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</si>
  <si>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</si>
  <si>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</si>
  <si>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</si>
  <si>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</si>
  <si>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</si>
  <si>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</si>
  <si>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</si>
  <si>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</si>
  <si>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</si>
  <si>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</si>
  <si>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</si>
  <si>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</si>
  <si>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</si>
  <si>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</si>
  <si>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</si>
  <si>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</si>
  <si>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</si>
  <si>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</si>
  <si>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</si>
  <si>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</si>
  <si>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</si>
  <si>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</si>
  <si>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</si>
  <si>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</si>
  <si>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</si>
  <si>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</si>
  <si>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</si>
  <si>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</si>
  <si>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</si>
  <si>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</si>
  <si>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</si>
  <si>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</si>
  <si>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</si>
  <si>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</si>
  <si>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</si>
  <si>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</si>
  <si>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</si>
  <si>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</si>
  <si>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</si>
  <si>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</si>
  <si>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</si>
  <si>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</si>
  <si>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</si>
  <si>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</si>
  <si>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</si>
  <si>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</si>
  <si>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</si>
  <si>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</si>
  <si>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</si>
  <si>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</si>
  <si>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</si>
  <si>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</si>
  <si>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</si>
  <si>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</si>
  <si>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</si>
  <si>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</si>
  <si>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</si>
  <si>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</si>
  <si>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</si>
  <si>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</si>
  <si>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</si>
  <si>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</si>
  <si>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</si>
  <si>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</si>
  <si>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</si>
  <si>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</si>
  <si>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</si>
  <si>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</si>
  <si>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</si>
  <si>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</si>
  <si>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</si>
  <si>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</si>
  <si>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</si>
  <si>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</si>
  <si>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</si>
  <si>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</si>
  <si>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</si>
  <si>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</si>
  <si>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</si>
  <si>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</si>
  <si>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</si>
  <si>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</si>
  <si>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</si>
  <si>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</si>
  <si>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</si>
  <si>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</si>
  <si>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</si>
  <si>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</si>
  <si>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</si>
  <si>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</si>
  <si>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</si>
  <si>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</si>
  <si>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</si>
  <si>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</si>
  <si>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</si>
  <si>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</si>
  <si>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</si>
  <si>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</si>
  <si>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</si>
  <si>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</si>
  <si>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</si>
  <si>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</si>
  <si>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</si>
  <si>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</si>
  <si>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</si>
  <si>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</si>
  <si>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</si>
  <si>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</si>
  <si>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</si>
  <si>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</si>
  <si>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</si>
  <si>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</si>
  <si>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</si>
  <si>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</si>
  <si>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</si>
  <si>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</si>
  <si>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</si>
  <si>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</si>
  <si>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</si>
  <si>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</si>
  <si>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</si>
  <si>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</si>
  <si>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</si>
  <si>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</si>
  <si>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</si>
  <si>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</si>
  <si>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</si>
  <si>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</si>
  <si>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</si>
  <si>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</si>
  <si>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</si>
  <si>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</si>
  <si>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</si>
  <si>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</si>
  <si>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</si>
  <si>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</si>
  <si>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</si>
  <si>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</si>
  <si>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</si>
  <si>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</si>
  <si>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</si>
  <si>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</si>
  <si>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</si>
  <si>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</si>
  <si>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</si>
  <si>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</si>
  <si>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</si>
  <si>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</si>
  <si>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</si>
  <si>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</si>
  <si>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</si>
  <si>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</si>
  <si>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</si>
  <si>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</si>
  <si>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</si>
  <si>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</si>
  <si>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</si>
  <si>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</si>
  <si>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</si>
  <si>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</si>
  <si>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</si>
  <si>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</si>
  <si>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</si>
  <si>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</si>
  <si>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</si>
  <si>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</si>
  <si>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</si>
  <si>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</si>
  <si>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</si>
  <si>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</si>
  <si>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</si>
  <si>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</si>
  <si>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</si>
  <si>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</si>
  <si>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</si>
  <si>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</si>
  <si>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</si>
  <si>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</si>
  <si>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</si>
  <si>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</si>
  <si>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</si>
  <si>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</si>
  <si>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</si>
  <si>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</si>
  <si>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</si>
  <si>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</si>
  <si>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</si>
  <si>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</si>
  <si>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</si>
  <si>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</si>
  <si>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</si>
  <si>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</si>
  <si>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</si>
  <si>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</si>
  <si>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</si>
  <si>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</si>
  <si>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</si>
  <si>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</si>
  <si>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</si>
  <si>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</si>
  <si>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</si>
  <si>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</si>
  <si>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</si>
  <si>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</si>
  <si>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</si>
  <si>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</si>
  <si>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</si>
  <si>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</si>
  <si>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</si>
  <si>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</si>
  <si>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</si>
  <si>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</si>
  <si>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</si>
  <si>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</si>
  <si>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</si>
  <si>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</si>
  <si>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</si>
  <si>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</si>
  <si>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</si>
  <si>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</si>
  <si>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</si>
  <si>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</si>
  <si>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</si>
  <si>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</si>
  <si>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</si>
  <si>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</si>
  <si>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</si>
  <si>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</si>
  <si>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</si>
  <si>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</si>
  <si>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</si>
  <si>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</si>
  <si>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</si>
  <si>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</si>
  <si>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</si>
  <si>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</si>
  <si>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</si>
  <si>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</si>
  <si>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</si>
  <si>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</si>
  <si>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</si>
  <si>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</si>
  <si>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</si>
  <si>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</si>
  <si>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</si>
  <si>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</si>
  <si>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</si>
  <si>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</si>
  <si>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</si>
  <si>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</si>
  <si>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</si>
  <si>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</si>
  <si>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</si>
  <si>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</si>
  <si>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</si>
  <si>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</si>
  <si>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</si>
  <si>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</si>
  <si>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</si>
  <si>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</si>
  <si>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</si>
  <si>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</si>
  <si>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</si>
  <si>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</si>
  <si>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</si>
  <si>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</si>
  <si>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</si>
  <si>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</si>
  <si>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</si>
  <si>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</si>
  <si>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</si>
  <si>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</si>
  <si>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</si>
  <si>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</si>
  <si>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</si>
  <si>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</si>
  <si>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</si>
  <si>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</si>
  <si>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</si>
  <si>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</si>
  <si>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</si>
  <si>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</si>
  <si>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</si>
  <si>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</si>
  <si>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</si>
  <si>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</si>
  <si>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</si>
  <si>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</si>
  <si>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</si>
  <si>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</si>
  <si>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</si>
  <si>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</si>
  <si>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</si>
  <si>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</si>
  <si>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</si>
  <si>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</si>
  <si>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</si>
  <si>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</si>
  <si>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</si>
  <si>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</si>
  <si>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</si>
  <si>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</si>
  <si>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</si>
  <si>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</si>
  <si>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</si>
  <si>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</si>
  <si>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</si>
  <si>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</si>
  <si>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</si>
  <si>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</si>
  <si>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</si>
  <si>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</si>
  <si>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</si>
  <si>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</si>
  <si>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</si>
  <si>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</si>
  <si>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</si>
  <si>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</si>
  <si>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</si>
  <si>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</si>
  <si>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</si>
  <si>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</si>
  <si>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</si>
  <si>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</si>
  <si>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</si>
  <si>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</si>
  <si>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</si>
  <si>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</si>
  <si>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</si>
  <si>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</si>
  <si>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</si>
  <si>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</si>
  <si>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</si>
  <si>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</si>
  <si>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</si>
  <si>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</si>
  <si>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</si>
  <si>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</si>
  <si>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</si>
  <si>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</si>
  <si>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</si>
  <si>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</si>
  <si>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</si>
  <si>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</si>
  <si>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</si>
  <si>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</si>
  <si>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</si>
  <si>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</si>
  <si>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</si>
  <si>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</si>
  <si>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</si>
  <si>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</si>
  <si>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</si>
  <si>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</si>
  <si>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</si>
  <si>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</si>
  <si>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</si>
  <si>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</si>
  <si>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</si>
  <si>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</si>
  <si>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</si>
  <si>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</si>
  <si>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</si>
  <si>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</si>
  <si>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</si>
  <si>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</si>
  <si>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</si>
  <si>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</si>
  <si>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</si>
  <si>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</si>
  <si>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</si>
  <si>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</si>
  <si>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</si>
  <si>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</si>
  <si>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</si>
  <si>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</si>
  <si>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</si>
  <si>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</si>
  <si>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</si>
  <si>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</si>
  <si>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</si>
  <si>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</si>
  <si>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</si>
  <si>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</si>
  <si>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</si>
  <si>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</si>
  <si>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</si>
  <si>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</si>
  <si>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</si>
  <si>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</si>
  <si>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</si>
  <si>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</si>
  <si>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</si>
  <si>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</si>
  <si>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</si>
  <si>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</si>
  <si>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</si>
  <si>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</si>
  <si>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</si>
  <si>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</si>
  <si>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</si>
  <si>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</si>
  <si>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</si>
  <si>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</si>
  <si>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</si>
  <si>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</si>
  <si>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</si>
  <si>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</si>
  <si>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</si>
  <si>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</si>
  <si>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</si>
  <si>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</si>
  <si>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</si>
  <si>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</si>
  <si>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</si>
  <si>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</si>
  <si>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</si>
  <si>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</si>
  <si>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</si>
  <si>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</si>
  <si>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</si>
  <si>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</si>
  <si>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</si>
  <si>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</si>
  <si>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</si>
  <si>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</si>
  <si>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</si>
  <si>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</si>
  <si>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</si>
  <si>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</si>
  <si>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</si>
  <si>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</si>
  <si>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</si>
  <si>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</si>
  <si>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</si>
  <si>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</si>
  <si>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</si>
  <si>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</si>
  <si>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</si>
  <si>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</si>
  <si>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</si>
  <si>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</si>
  <si>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</si>
  <si>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</si>
  <si>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</si>
  <si>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</si>
  <si>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</si>
  <si>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</si>
  <si>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</si>
  <si>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</si>
  <si>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</si>
  <si>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</si>
  <si>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</si>
  <si>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</si>
  <si>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</si>
  <si>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</si>
  <si>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</si>
  <si>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</si>
  <si>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</si>
  <si>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</si>
  <si>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</si>
  <si>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</si>
  <si>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</si>
  <si>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</si>
  <si>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</si>
  <si>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</si>
  <si>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</si>
  <si>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</si>
  <si>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</si>
  <si>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</si>
  <si>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</si>
  <si>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</si>
  <si>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</si>
  <si>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</si>
  <si>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</si>
  <si>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</si>
  <si>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</si>
  <si>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</si>
  <si>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</si>
  <si>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</si>
  <si>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</si>
  <si>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</si>
  <si>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</si>
  <si>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</si>
  <si>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</si>
  <si>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</si>
  <si>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</si>
  <si>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</si>
  <si>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</si>
  <si>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</si>
  <si>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</si>
  <si>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</si>
  <si>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</si>
  <si>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</si>
  <si>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</si>
  <si>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</si>
  <si>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</si>
  <si>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</si>
  <si>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</si>
  <si>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</si>
  <si>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</si>
  <si>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</si>
  <si>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</si>
  <si>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</si>
  <si>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</si>
  <si>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</si>
  <si>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</si>
  <si>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</si>
  <si>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</si>
  <si>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</si>
  <si>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</si>
  <si>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</si>
  <si>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</si>
  <si>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</si>
  <si>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</si>
  <si>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</si>
  <si>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</si>
  <si>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</si>
  <si>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</si>
  <si>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</si>
  <si>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</si>
  <si>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</si>
  <si>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</si>
  <si>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</si>
  <si>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</si>
  <si>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</si>
  <si>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</si>
  <si>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</si>
  <si>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</si>
  <si>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</si>
  <si>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</si>
  <si>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</si>
  <si>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</si>
  <si>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</si>
  <si>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</si>
  <si>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</si>
  <si>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</si>
  <si>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</si>
  <si>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</si>
  <si>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</si>
  <si>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</si>
  <si>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</si>
  <si>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</si>
  <si>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</si>
  <si>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</si>
  <si>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</si>
  <si>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</si>
  <si>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</si>
  <si>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</si>
  <si>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</si>
  <si>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</si>
  <si>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</si>
  <si>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</si>
  <si>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</si>
  <si>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</si>
  <si>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</si>
  <si>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</si>
  <si>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</si>
  <si>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</si>
  <si>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</si>
  <si>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</si>
  <si>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</si>
  <si>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</si>
  <si>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</si>
  <si>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</si>
  <si>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</si>
  <si>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</si>
  <si>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</si>
  <si>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</si>
  <si>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</si>
  <si>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</si>
  <si>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</si>
  <si>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</si>
  <si>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</si>
  <si>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</si>
  <si>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</si>
  <si>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</si>
  <si>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</si>
  <si>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</si>
  <si>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</si>
  <si>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</si>
  <si>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</si>
  <si>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</si>
  <si>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</si>
  <si>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</si>
  <si>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</si>
  <si>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</si>
  <si>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</si>
  <si>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</si>
  <si>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</si>
  <si>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</si>
  <si>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</si>
  <si>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</si>
  <si>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</si>
  <si>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</si>
  <si>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</si>
  <si>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</si>
  <si>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</si>
  <si>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</si>
  <si>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</si>
  <si>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</si>
  <si>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</si>
  <si>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</si>
  <si>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</si>
  <si>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</si>
  <si>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</si>
  <si>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</si>
  <si>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</si>
  <si>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</si>
  <si>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</si>
  <si>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</si>
  <si>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</si>
  <si>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</si>
  <si>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</si>
  <si>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</si>
  <si>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</si>
  <si>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</si>
  <si>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</si>
  <si>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</si>
  <si>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</si>
  <si>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</si>
  <si>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</si>
  <si>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</si>
  <si>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</si>
  <si>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</si>
  <si>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</si>
  <si>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</si>
  <si>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</si>
  <si>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</si>
  <si>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</si>
  <si>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</si>
  <si>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</si>
  <si>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</si>
  <si>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</si>
  <si>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</si>
  <si>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</si>
  <si>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</si>
  <si>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</si>
  <si>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</si>
  <si>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</si>
  <si>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</si>
  <si>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</si>
  <si>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</si>
  <si>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</si>
  <si>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</si>
  <si>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</si>
  <si>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</si>
  <si>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</si>
  <si>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</si>
  <si>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</si>
  <si>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</si>
  <si>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</si>
  <si>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</si>
  <si>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</si>
  <si>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</si>
  <si>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</si>
  <si>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</si>
  <si>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</si>
  <si>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</si>
  <si>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</si>
  <si>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</si>
  <si>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</si>
  <si>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</si>
  <si>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</si>
  <si>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</si>
  <si>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</si>
  <si>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</si>
  <si>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</si>
  <si>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</si>
  <si>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</si>
  <si>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</si>
  <si>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</si>
  <si>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</si>
  <si>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</si>
  <si>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</si>
  <si>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</si>
  <si>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</si>
  <si>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</si>
  <si>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</si>
  <si>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</si>
  <si>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</si>
  <si>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</si>
  <si>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</si>
  <si>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</si>
  <si>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</si>
  <si>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</si>
  <si>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</si>
  <si>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</si>
  <si>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</si>
  <si>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</si>
  <si>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</si>
  <si>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</si>
  <si>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</si>
  <si>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</si>
  <si>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</si>
  <si>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</si>
  <si>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</si>
  <si>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</si>
  <si>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</si>
  <si>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</si>
  <si>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</si>
  <si>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</si>
  <si>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</si>
  <si>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</si>
  <si>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</si>
  <si>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</si>
  <si>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</si>
  <si>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</si>
  <si>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</si>
  <si>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</si>
  <si>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</si>
  <si>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</si>
  <si>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</si>
  <si>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</si>
  <si>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</si>
  <si>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</si>
  <si>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</si>
  <si>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</si>
  <si>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</si>
  <si>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</si>
  <si>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</si>
  <si>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</si>
  <si>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</si>
  <si>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</si>
  <si>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</si>
  <si>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</si>
  <si>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</si>
  <si>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</si>
  <si>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</si>
  <si>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</si>
  <si>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</si>
  <si>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</si>
  <si>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</si>
  <si>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</si>
  <si>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</si>
  <si>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</si>
  <si>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</si>
  <si>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</si>
  <si>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</si>
  <si>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</si>
  <si>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</si>
  <si>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</si>
  <si>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</si>
  <si>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</si>
  <si>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</si>
  <si>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</si>
  <si>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</si>
  <si>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</si>
  <si>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</si>
  <si>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</si>
  <si>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</si>
  <si>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</si>
  <si>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</si>
  <si>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</si>
  <si>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</si>
  <si>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</si>
  <si>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</si>
  <si>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</si>
  <si>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</si>
  <si>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</si>
  <si>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</si>
  <si>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</si>
  <si>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</si>
  <si>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</si>
  <si>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</si>
  <si>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</si>
  <si>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</si>
  <si>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</si>
  <si>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</si>
  <si>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</si>
  <si>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</si>
  <si>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</si>
  <si>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</si>
  <si>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</si>
  <si>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</si>
  <si>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</si>
  <si>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</si>
  <si>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</si>
  <si>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</si>
  <si>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</si>
  <si>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</si>
  <si>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</si>
  <si>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</si>
  <si>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</si>
  <si>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</si>
  <si>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</si>
  <si>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</si>
  <si>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</si>
  <si>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</si>
  <si>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</si>
  <si>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</si>
  <si>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</si>
  <si>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</si>
  <si>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</si>
  <si>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</si>
  <si>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</si>
  <si>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</si>
  <si>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</si>
  <si>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</si>
  <si>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</si>
  <si>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</si>
  <si>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</si>
  <si>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</si>
  <si>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</si>
  <si>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</si>
  <si>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</si>
  <si>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</si>
  <si>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</si>
  <si>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</si>
  <si>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</si>
  <si>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</si>
  <si>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</si>
  <si>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</si>
  <si>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</si>
  <si>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</si>
  <si>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</si>
  <si>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</si>
  <si>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</si>
  <si>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</si>
  <si>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</si>
  <si>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</si>
  <si>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</si>
  <si>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</si>
  <si>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</si>
  <si>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</si>
  <si>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</si>
  <si>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</si>
  <si>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</si>
  <si>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</si>
  <si>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</si>
  <si>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</si>
  <si>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</si>
  <si>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</si>
  <si>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</si>
  <si>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</si>
  <si>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</si>
  <si>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</si>
  <si>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</si>
  <si>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</si>
  <si>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</si>
  <si>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</si>
  <si>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</si>
  <si>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</si>
  <si>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</si>
  <si>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</si>
  <si>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</si>
  <si>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</si>
  <si>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</si>
  <si>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</si>
  <si>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</si>
  <si>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</si>
  <si>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</si>
  <si>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</si>
  <si>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</si>
  <si>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</si>
  <si>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</si>
  <si>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</si>
  <si>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</si>
  <si>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</si>
  <si>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</si>
  <si>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</si>
  <si>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</si>
  <si>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</si>
  <si>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</si>
  <si>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</si>
  <si>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</si>
  <si>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</si>
  <si>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</si>
  <si>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</si>
  <si>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</si>
  <si>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</si>
  <si>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</si>
  <si>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</si>
  <si>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</si>
  <si>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</si>
  <si>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</si>
  <si>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</si>
  <si>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</si>
  <si>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</si>
  <si>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</si>
  <si>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</si>
  <si>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</si>
  <si>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</si>
  <si>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</si>
  <si>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</si>
  <si>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</si>
  <si>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</si>
  <si>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</si>
  <si>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</si>
  <si>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</si>
  <si>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</si>
  <si>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</si>
  <si>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</si>
  <si>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</si>
  <si>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</si>
  <si>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</si>
  <si>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</si>
  <si>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</si>
  <si>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</si>
  <si>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</si>
  <si>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</si>
  <si>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</si>
  <si>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</si>
  <si>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</si>
  <si>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</si>
  <si>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</si>
  <si>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</si>
  <si>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</si>
  <si>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</si>
  <si>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</si>
  <si>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</si>
  <si>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</si>
  <si>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</si>
  <si>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</si>
  <si>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</si>
  <si>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</si>
  <si>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</si>
  <si>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</si>
  <si>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</si>
  <si>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</si>
  <si>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</si>
  <si>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</si>
  <si>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</si>
  <si>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</si>
  <si>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</si>
  <si>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</si>
  <si>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</si>
  <si>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</si>
  <si>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</si>
  <si>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</si>
  <si>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</si>
  <si>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</si>
  <si>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</si>
  <si>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</si>
  <si>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</si>
  <si>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</si>
  <si>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</si>
  <si>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</si>
  <si>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</si>
  <si>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</si>
  <si>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</si>
  <si>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</si>
  <si>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</si>
  <si>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</si>
  <si>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</si>
  <si>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</si>
  <si>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</si>
  <si>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</si>
  <si>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</si>
  <si>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</si>
  <si>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</si>
  <si>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</si>
  <si>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</si>
  <si>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</si>
  <si>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</si>
  <si>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</si>
  <si>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</si>
  <si>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</si>
  <si>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</si>
  <si>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</si>
  <si>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</si>
  <si>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</si>
  <si>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</si>
  <si>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</si>
  <si>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</si>
  <si>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</si>
  <si>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</si>
  <si>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</si>
  <si>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</si>
  <si>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</si>
  <si>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</si>
  <si>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</si>
  <si>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</si>
  <si>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</si>
  <si>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</si>
  <si>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</si>
  <si>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</si>
  <si>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</si>
  <si>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</si>
  <si>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</si>
  <si>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</si>
  <si>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</si>
  <si>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</si>
  <si>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</si>
  <si>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</si>
  <si>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</si>
  <si>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</si>
  <si>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</si>
  <si>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</si>
  <si>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</si>
  <si>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</si>
  <si>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</si>
  <si>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</si>
  <si>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</si>
  <si>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</si>
  <si>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</si>
  <si>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</si>
  <si>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</si>
  <si>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</si>
  <si>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</si>
  <si>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</si>
  <si>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</si>
  <si>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</si>
  <si>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</si>
  <si>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</si>
  <si>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</si>
  <si>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</si>
  <si>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</si>
  <si>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</si>
  <si>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</si>
  <si>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</si>
  <si>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</si>
  <si>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</si>
  <si>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</si>
  <si>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</si>
  <si>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</si>
  <si>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</si>
  <si>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</si>
  <si>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</si>
  <si>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</si>
  <si>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</si>
  <si>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</si>
  <si>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</si>
  <si>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</si>
  <si>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</si>
  <si>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</si>
  <si>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</si>
  <si>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</si>
  <si>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</si>
  <si>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</si>
  <si>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</si>
  <si>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</si>
  <si>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</si>
  <si>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</si>
  <si>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</si>
  <si>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</si>
  <si>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</si>
  <si>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</si>
  <si>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</si>
  <si>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</si>
  <si>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</si>
  <si>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</si>
  <si>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</si>
  <si>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</si>
  <si>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</si>
  <si>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</si>
  <si>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</si>
  <si>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</si>
  <si>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</si>
  <si>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</si>
  <si>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</si>
  <si>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</si>
  <si>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</si>
  <si>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</si>
  <si>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</si>
  <si>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</si>
  <si>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</si>
  <si>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</si>
  <si>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</si>
  <si>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</si>
  <si>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</si>
  <si>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</si>
  <si>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</si>
  <si>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</si>
  <si>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</si>
  <si>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</si>
  <si>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</si>
  <si>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</si>
  <si>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</si>
  <si>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</si>
  <si>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</si>
  <si>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</si>
  <si>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</si>
  <si>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</si>
  <si>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</si>
  <si>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</si>
  <si>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</si>
  <si>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</si>
  <si>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</si>
  <si>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</si>
  <si>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</si>
  <si>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</si>
  <si>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</si>
  <si>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</si>
  <si>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</si>
  <si>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</si>
  <si>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</si>
  <si>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</si>
  <si>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</si>
  <si>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</si>
  <si>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</si>
  <si>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</si>
  <si>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</si>
  <si>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</si>
  <si>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</si>
  <si>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</si>
  <si>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</si>
  <si>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</si>
  <si>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</si>
  <si>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</si>
  <si>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</si>
  <si>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</si>
  <si>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</si>
  <si>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</si>
  <si>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</si>
  <si>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</si>
  <si>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</si>
  <si>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</si>
  <si>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</si>
  <si>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</si>
  <si>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</si>
  <si>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</si>
  <si>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</si>
  <si>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</si>
  <si>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</si>
  <si>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</si>
  <si>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</si>
  <si>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</si>
  <si>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</si>
  <si>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</si>
  <si>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</si>
  <si>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</si>
  <si>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</si>
  <si>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</si>
  <si>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</si>
  <si>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</si>
  <si>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</si>
  <si>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</si>
  <si>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</si>
  <si>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</si>
  <si>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</si>
  <si>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</si>
  <si>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</si>
  <si>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</si>
  <si>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</si>
  <si>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</si>
  <si>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</si>
  <si>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</si>
  <si>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</si>
  <si>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</si>
  <si>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</si>
  <si>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</si>
  <si>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</si>
  <si>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</si>
  <si>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</si>
  <si>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</si>
  <si>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</si>
  <si>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</si>
  <si>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</si>
  <si>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</si>
  <si>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</si>
  <si>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</si>
  <si>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</si>
  <si>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</si>
  <si>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</si>
  <si>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</si>
  <si>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</si>
  <si>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</si>
  <si>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</si>
  <si>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</si>
  <si>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</si>
  <si>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</si>
  <si>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</si>
  <si>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</si>
  <si>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</si>
  <si>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</si>
  <si>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</si>
  <si>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</si>
  <si>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</si>
  <si>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</si>
  <si>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</si>
  <si>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</si>
  <si>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</si>
  <si>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</si>
  <si>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</si>
  <si>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</si>
  <si>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</si>
  <si>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</si>
  <si>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</si>
  <si>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</si>
  <si>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</si>
  <si>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</si>
  <si>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</si>
  <si>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</si>
  <si>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</si>
  <si>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</si>
  <si>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</si>
  <si>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</si>
  <si>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</si>
  <si>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</si>
  <si>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</si>
  <si>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</si>
  <si>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</si>
  <si>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</si>
  <si>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</si>
  <si>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</si>
  <si>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</si>
  <si>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</si>
  <si>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</si>
  <si>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</si>
  <si>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</si>
  <si>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</si>
  <si>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</si>
  <si>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</si>
  <si>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</si>
  <si>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</si>
  <si>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</si>
  <si>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</si>
  <si>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</si>
  <si>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</si>
  <si>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</si>
  <si>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</si>
  <si>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</si>
  <si>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</si>
  <si>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</si>
  <si>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</si>
  <si>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</si>
  <si>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</si>
  <si>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</si>
  <si>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</si>
  <si>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</si>
  <si>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</si>
  <si>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</si>
  <si>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</si>
  <si>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</si>
  <si>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</si>
  <si>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</si>
  <si>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</si>
  <si>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</si>
  <si>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</si>
  <si>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</si>
  <si>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</si>
  <si>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</si>
  <si>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</si>
  <si>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</si>
  <si>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</si>
  <si>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</si>
  <si>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</si>
  <si>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</si>
  <si>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</si>
  <si>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</si>
  <si>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</si>
  <si>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</si>
  <si>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</si>
  <si>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</si>
  <si>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</si>
  <si>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</si>
  <si>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</si>
  <si>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</si>
  <si>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</si>
  <si>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</si>
  <si>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</si>
  <si>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</si>
  <si>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</si>
  <si>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</si>
  <si>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</si>
  <si>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</si>
  <si>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</si>
  <si>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</si>
  <si>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</si>
  <si>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</si>
  <si>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</si>
  <si>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</si>
  <si>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</si>
  <si>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</si>
  <si>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</si>
  <si>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</si>
  <si>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</si>
  <si>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</si>
  <si>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</si>
  <si>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</si>
  <si>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</si>
  <si>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</si>
  <si>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</si>
  <si>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</si>
  <si>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</si>
  <si>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</si>
  <si>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</si>
  <si>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</si>
  <si>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</si>
  <si>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</si>
  <si>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</si>
  <si>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</si>
  <si>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</si>
  <si>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</si>
  <si>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</si>
  <si>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</si>
  <si>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</si>
  <si>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</si>
  <si>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</si>
  <si>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</si>
  <si>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</si>
  <si>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</si>
  <si>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</si>
  <si>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</si>
  <si>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</si>
  <si>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</si>
  <si>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</si>
  <si>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</si>
  <si>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</si>
  <si>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</si>
  <si>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</si>
  <si>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</si>
  <si>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</si>
  <si>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</si>
  <si>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</si>
  <si>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</si>
  <si>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</si>
  <si>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</si>
  <si>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</si>
  <si>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</si>
  <si>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</si>
  <si>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</si>
  <si>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</si>
  <si>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</si>
  <si>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</si>
  <si>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</si>
  <si>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</si>
  <si>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</si>
  <si>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</si>
  <si>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</si>
  <si>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</si>
  <si>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</si>
  <si>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</si>
  <si>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</si>
  <si>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</si>
  <si>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</si>
  <si>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</si>
  <si>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</si>
  <si>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</si>
  <si>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</si>
  <si>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</si>
  <si>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</si>
  <si>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</si>
  <si>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</si>
  <si>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</si>
  <si>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</si>
  <si>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</si>
  <si>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</si>
  <si>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</si>
  <si>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</si>
  <si>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</si>
  <si>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</si>
  <si>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</si>
  <si>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</si>
  <si>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</si>
  <si>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</si>
  <si>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</si>
  <si>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</si>
  <si>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</si>
  <si>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</si>
  <si>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</si>
  <si>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</si>
  <si>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</si>
  <si>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</si>
  <si>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</si>
  <si>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</si>
  <si>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</si>
  <si>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</si>
  <si>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</si>
  <si>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</si>
  <si>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</si>
  <si>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</si>
  <si>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</si>
  <si>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</si>
  <si>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</si>
  <si>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</si>
  <si>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</si>
  <si>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</si>
  <si>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</si>
  <si>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</si>
  <si>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</si>
  <si>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</si>
  <si>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</si>
  <si>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</si>
  <si>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</si>
  <si>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</si>
  <si>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</si>
  <si>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</si>
  <si>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</si>
  <si>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</si>
  <si>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</si>
  <si>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</si>
  <si>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</si>
  <si>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</si>
  <si>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</si>
  <si>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</si>
  <si>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</si>
  <si>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</si>
  <si>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</si>
  <si>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</si>
  <si>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</si>
  <si>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</si>
  <si>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</si>
  <si>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</si>
  <si>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</si>
  <si>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</si>
  <si>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</si>
  <si>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</si>
  <si>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</si>
  <si>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</si>
  <si>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</si>
  <si>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</si>
  <si>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</si>
  <si>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</si>
  <si>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</si>
  <si>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</si>
  <si>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</si>
  <si>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</si>
  <si>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</si>
  <si>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</si>
  <si>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</si>
  <si>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</si>
  <si>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</si>
  <si>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</si>
  <si>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</si>
  <si>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</si>
  <si>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</si>
  <si>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</si>
  <si>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</si>
  <si>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</si>
  <si>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</si>
  <si>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</si>
  <si>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</si>
  <si>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</si>
  <si>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</si>
  <si>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</si>
  <si>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</si>
  <si>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</si>
  <si>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</si>
  <si>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</si>
  <si>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</si>
  <si>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</si>
  <si>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</si>
  <si>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</si>
  <si>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</si>
  <si>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</si>
  <si>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</si>
  <si>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</si>
  <si>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</si>
  <si>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</si>
  <si>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</si>
  <si>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</si>
  <si>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</si>
  <si>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</si>
  <si>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</si>
  <si>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</si>
  <si>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</si>
  <si>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</si>
  <si>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</si>
  <si>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</si>
  <si>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</si>
  <si>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</si>
  <si>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</si>
  <si>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</si>
  <si>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</si>
  <si>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</si>
  <si>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</si>
  <si>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</si>
  <si>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</si>
  <si>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</si>
  <si>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</si>
  <si>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</si>
  <si>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</si>
  <si>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</si>
  <si>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</si>
  <si>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</si>
  <si>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</si>
  <si>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</si>
  <si>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</si>
  <si>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</si>
  <si>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</si>
  <si>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</si>
  <si>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</si>
  <si>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</si>
  <si>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</si>
  <si>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</si>
  <si>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</si>
  <si>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</si>
  <si>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</si>
  <si>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</si>
  <si>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</si>
  <si>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</si>
  <si>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</si>
  <si>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</si>
  <si>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</si>
  <si>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</si>
  <si>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</si>
  <si>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</si>
  <si>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</si>
  <si>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</si>
  <si>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</si>
  <si>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</si>
  <si>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</si>
  <si>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</si>
  <si>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</si>
  <si>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</si>
  <si>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</si>
  <si>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</si>
  <si>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</si>
  <si>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</si>
  <si>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</si>
  <si>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</si>
  <si>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</si>
  <si>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</si>
  <si>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</si>
  <si>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</si>
  <si>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</si>
  <si>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</si>
  <si>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</si>
  <si>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</si>
  <si>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</si>
  <si>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</si>
  <si>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</si>
  <si>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</si>
  <si>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</si>
  <si>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</si>
  <si>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</si>
  <si>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</si>
  <si>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</si>
  <si>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</si>
  <si>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</si>
  <si>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</si>
  <si>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</si>
  <si>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</si>
  <si>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</si>
  <si>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</si>
  <si>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</si>
  <si>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</si>
  <si>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</si>
  <si>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</si>
  <si>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</si>
  <si>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</si>
  <si>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</si>
  <si>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</si>
  <si>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</si>
  <si>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</si>
  <si>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</si>
  <si>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</si>
  <si>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</si>
  <si>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</si>
  <si>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</si>
  <si>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</si>
  <si>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</si>
  <si>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</si>
  <si>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</si>
  <si>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</si>
  <si>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</si>
  <si>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</si>
  <si>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</si>
  <si>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</si>
  <si>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</si>
  <si>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</si>
  <si>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</si>
  <si>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</si>
  <si>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</si>
  <si>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</si>
  <si>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</si>
  <si>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</si>
  <si>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</si>
  <si>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</si>
  <si>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</si>
  <si>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</si>
  <si>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</si>
  <si>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</si>
  <si>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</si>
  <si>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</si>
  <si>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</si>
  <si>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</si>
  <si>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</si>
  <si>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</si>
  <si>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</si>
  <si>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</si>
  <si>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</si>
  <si>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</si>
  <si>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</si>
  <si>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</si>
  <si>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</si>
  <si>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</si>
  <si>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</si>
  <si>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</si>
  <si>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</si>
  <si>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</si>
  <si>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</si>
  <si>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</si>
  <si>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</si>
  <si>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</si>
  <si>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</si>
  <si>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</si>
  <si>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</si>
  <si>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</si>
  <si>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</si>
  <si>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</si>
  <si>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</si>
  <si>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</si>
  <si>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</si>
  <si>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</si>
  <si>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</si>
  <si>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</si>
  <si>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</si>
  <si>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</si>
  <si>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</si>
  <si>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</si>
  <si>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</si>
  <si>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</si>
  <si>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</si>
  <si>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</si>
  <si>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</si>
  <si>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</si>
  <si>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</si>
  <si>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</si>
  <si>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</si>
  <si>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</si>
  <si>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</si>
  <si>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</si>
  <si>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</si>
  <si>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</si>
  <si>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</si>
  <si>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</si>
  <si>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</si>
  <si>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</si>
  <si>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</si>
  <si>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</si>
  <si>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</si>
  <si>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</si>
  <si>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</si>
  <si>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</si>
  <si>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</si>
  <si>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</si>
  <si>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</si>
  <si>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</si>
  <si>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</si>
  <si>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</si>
  <si>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</si>
  <si>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</si>
  <si>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</si>
  <si>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</si>
  <si>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</si>
  <si>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</si>
  <si>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</si>
  <si>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</si>
  <si>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</si>
  <si>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</si>
  <si>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</si>
  <si>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</si>
  <si>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</si>
  <si>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</si>
  <si>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</si>
  <si>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</si>
  <si>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</si>
  <si>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</si>
  <si>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</si>
  <si>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</si>
  <si>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</si>
  <si>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</si>
  <si>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</si>
  <si>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</si>
  <si>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</si>
  <si>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</si>
  <si>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</si>
  <si>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</si>
  <si>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</si>
  <si>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</si>
  <si>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</si>
  <si>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</si>
  <si>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</si>
  <si>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</si>
  <si>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</si>
  <si>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</si>
  <si>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</si>
  <si>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</si>
  <si>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</si>
  <si>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</si>
  <si>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</si>
  <si>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</si>
  <si>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</si>
  <si>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</si>
  <si>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</si>
  <si>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</si>
  <si>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</si>
  <si>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</si>
  <si>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</si>
  <si>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</si>
  <si>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</si>
  <si>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</si>
  <si>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</si>
  <si>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</si>
  <si>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</si>
  <si>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</si>
  <si>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</si>
  <si>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</si>
  <si>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</si>
  <si>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</si>
  <si>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</si>
  <si>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</si>
  <si>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</si>
  <si>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</si>
  <si>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</si>
  <si>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</si>
  <si>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</si>
  <si>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</si>
  <si>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</si>
  <si>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</si>
  <si>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</si>
  <si>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</si>
  <si>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</si>
  <si>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</si>
  <si>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</si>
  <si>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</si>
  <si>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</si>
  <si>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</si>
  <si>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</si>
  <si>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</si>
  <si>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</si>
  <si>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</si>
  <si>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</si>
  <si>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</si>
  <si>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</si>
  <si>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</si>
  <si>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</si>
  <si>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</si>
  <si>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</si>
  <si>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</si>
  <si>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</si>
  <si>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</si>
  <si>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</si>
  <si>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</si>
  <si>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</si>
  <si>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</si>
  <si>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</si>
  <si>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</si>
  <si>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</si>
  <si>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</si>
  <si>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</si>
  <si>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</si>
  <si>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</si>
  <si>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</si>
  <si>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</si>
  <si>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</si>
  <si>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</si>
  <si>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</si>
  <si>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</si>
  <si>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</si>
  <si>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</si>
  <si>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</si>
  <si>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</si>
  <si>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</si>
  <si>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</si>
  <si>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</si>
  <si>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</si>
  <si>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</si>
  <si>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</si>
  <si>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</si>
  <si>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</si>
  <si>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</si>
  <si>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</si>
  <si>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</si>
  <si>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</si>
  <si>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</si>
  <si>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</si>
  <si>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</si>
  <si>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</si>
  <si>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</si>
  <si>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</si>
  <si>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</si>
  <si>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</si>
  <si>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</si>
  <si>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</si>
  <si>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</si>
  <si>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</si>
  <si>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</si>
  <si>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</si>
  <si>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</si>
  <si>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</si>
  <si>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</si>
  <si>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</si>
  <si>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</si>
  <si>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</si>
  <si>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</si>
  <si>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</si>
  <si>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</si>
  <si>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</si>
  <si>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</si>
  <si>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</si>
  <si>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</si>
  <si>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</si>
  <si>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</si>
  <si>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</si>
  <si>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</si>
  <si>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</si>
  <si>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</si>
  <si>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</si>
  <si>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</si>
  <si>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</si>
  <si>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</si>
  <si>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</si>
  <si>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</si>
  <si>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</si>
  <si>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</si>
  <si>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</si>
  <si>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</si>
  <si>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</si>
  <si>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</si>
  <si>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</si>
  <si>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</si>
  <si>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</si>
  <si>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</si>
  <si>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</si>
  <si>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</si>
  <si>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</si>
  <si>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</si>
  <si>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</si>
  <si>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</si>
  <si>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</si>
  <si>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</si>
  <si>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</si>
  <si>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</si>
  <si>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</si>
  <si>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</si>
  <si>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</si>
  <si>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</si>
  <si>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</si>
  <si>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</si>
  <si>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</si>
  <si>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</si>
  <si>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</si>
  <si>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</si>
  <si>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</si>
  <si>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</si>
  <si>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</si>
  <si>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</si>
  <si>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</si>
  <si>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</si>
  <si>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</si>
  <si>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</si>
  <si>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</si>
  <si>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</si>
  <si>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</si>
  <si>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</si>
  <si>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</si>
  <si>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</si>
  <si>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</si>
  <si>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</si>
  <si>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</si>
  <si>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</si>
  <si>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</si>
  <si>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</si>
  <si>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</si>
  <si>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</si>
  <si>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</si>
  <si>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</si>
  <si>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</si>
  <si>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</si>
  <si>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</si>
  <si>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</si>
  <si>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</si>
  <si>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</si>
  <si>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</si>
  <si>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</si>
  <si>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</si>
  <si>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</si>
  <si>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</si>
  <si>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</si>
  <si>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</si>
  <si>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</si>
  <si>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</si>
  <si>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</si>
  <si>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</si>
  <si>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</si>
  <si>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</si>
  <si>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</si>
  <si>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</si>
  <si>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</si>
  <si>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</si>
  <si>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</si>
  <si>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</si>
  <si>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</si>
  <si>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</si>
  <si>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</si>
  <si>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</si>
  <si>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</si>
  <si>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</si>
  <si>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</si>
  <si>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</si>
  <si>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</si>
  <si>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</si>
  <si>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</si>
  <si>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</si>
  <si>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</si>
  <si>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</si>
  <si>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</si>
  <si>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</si>
  <si>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</si>
  <si>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</si>
  <si>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</si>
  <si>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</si>
  <si>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</si>
  <si>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</si>
  <si>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</si>
  <si>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</si>
  <si>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</si>
  <si>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</si>
  <si>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</si>
  <si>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</si>
  <si>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</si>
  <si>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</si>
  <si>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</si>
  <si>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</si>
  <si>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</si>
  <si>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</si>
  <si>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</si>
  <si>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</si>
  <si>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</si>
  <si>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</si>
  <si>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</si>
  <si>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</si>
  <si>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</si>
  <si>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</si>
  <si>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</si>
  <si>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</si>
  <si>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</si>
  <si>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</si>
  <si>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</si>
  <si>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</si>
  <si>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</si>
  <si>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</si>
  <si>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</si>
  <si>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</si>
  <si>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</si>
  <si>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</si>
  <si>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</si>
  <si>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</si>
  <si>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</si>
  <si>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</si>
  <si>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</si>
  <si>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</si>
  <si>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</si>
  <si>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</si>
  <si>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</si>
  <si>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</si>
  <si>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</si>
  <si>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</si>
  <si>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</si>
  <si>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</si>
  <si>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</si>
  <si>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</si>
  <si>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</si>
  <si>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</si>
  <si>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</si>
  <si>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</si>
  <si>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</si>
  <si>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</si>
  <si>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</si>
  <si>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</si>
  <si>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</si>
  <si>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</si>
  <si>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</si>
  <si>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</si>
  <si>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</si>
  <si>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</si>
  <si>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</si>
  <si>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</si>
  <si>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</si>
  <si>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</si>
  <si>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</si>
  <si>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</si>
  <si>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</si>
  <si>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</si>
  <si>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</si>
  <si>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</si>
  <si>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</si>
  <si>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</si>
  <si>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</si>
  <si>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</si>
  <si>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</si>
  <si>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</si>
  <si>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</si>
  <si>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</si>
  <si>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</si>
  <si>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</si>
  <si>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</si>
  <si>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</si>
  <si>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</si>
  <si>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</si>
  <si>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</si>
  <si>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</si>
  <si>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</si>
  <si>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</si>
  <si>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</si>
  <si>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</si>
  <si>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</si>
  <si>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</si>
  <si>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</si>
  <si>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</si>
  <si>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</si>
  <si>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</si>
  <si>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</si>
  <si>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</si>
  <si>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</si>
  <si>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</si>
  <si>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</si>
  <si>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</si>
  <si>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</si>
  <si>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</si>
  <si>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</si>
  <si>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</si>
  <si>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</si>
  <si>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</si>
  <si>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</si>
  <si>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</si>
  <si>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</si>
  <si>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</si>
  <si>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</si>
  <si>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</si>
  <si>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</si>
  <si>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</si>
  <si>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</si>
  <si>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</si>
  <si>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</si>
  <si>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</si>
  <si>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</si>
  <si>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</si>
  <si>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</si>
  <si>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</si>
  <si>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</si>
  <si>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</si>
  <si>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</si>
  <si>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</si>
  <si>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</si>
  <si>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</si>
  <si>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</si>
  <si>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</si>
  <si>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</si>
  <si>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</si>
  <si>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</si>
  <si>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</si>
  <si>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</si>
  <si>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</si>
  <si>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</si>
  <si>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</si>
  <si>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</si>
  <si>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</si>
  <si>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</si>
  <si>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</si>
  <si>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</si>
  <si>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</si>
  <si>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</si>
  <si>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</si>
  <si>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</si>
  <si>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</si>
  <si>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</si>
  <si>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</si>
  <si>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</si>
  <si>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</si>
  <si>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</si>
  <si>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</si>
  <si>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</si>
  <si>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</si>
  <si>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</si>
  <si>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</si>
  <si>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</si>
  <si>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</si>
  <si>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</si>
  <si>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</si>
  <si>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</si>
  <si>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</si>
  <si>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</si>
  <si>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</si>
  <si>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</si>
  <si>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</si>
  <si>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</si>
  <si>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</si>
  <si>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</si>
  <si>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</si>
  <si>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</si>
  <si>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</si>
  <si>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</si>
  <si>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</si>
  <si>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</si>
  <si>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</si>
  <si>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</si>
  <si>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</si>
  <si>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</si>
  <si>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</si>
  <si>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</si>
  <si>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</si>
  <si>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</si>
  <si>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</si>
  <si>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</si>
  <si>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</si>
  <si>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</si>
  <si>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</si>
  <si>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</si>
  <si>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</si>
  <si>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</si>
  <si>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</si>
  <si>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</si>
  <si>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</si>
  <si>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</si>
  <si>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</si>
  <si>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</si>
  <si>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</si>
  <si>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</si>
  <si>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</si>
  <si>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</si>
  <si>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</si>
  <si>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</si>
  <si>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</si>
  <si>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</si>
  <si>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</si>
  <si>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</si>
  <si>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</si>
  <si>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</si>
  <si>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</si>
  <si>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</si>
  <si>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</si>
  <si>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</si>
  <si>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</si>
  <si>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</si>
  <si>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</si>
  <si>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</si>
  <si>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</si>
  <si>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</si>
  <si>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</si>
  <si>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</si>
  <si>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</si>
  <si>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</si>
  <si>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</si>
  <si>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</si>
  <si>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</si>
  <si>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</si>
  <si>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</si>
  <si>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</si>
  <si>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</si>
  <si>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</si>
  <si>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</si>
  <si>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</si>
  <si>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</si>
  <si>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</si>
  <si>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</si>
  <si>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</si>
  <si>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</si>
  <si>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</si>
  <si>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</si>
  <si>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</si>
  <si>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</si>
  <si>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</si>
  <si>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</si>
  <si>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</si>
  <si>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</si>
  <si>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</si>
  <si>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</si>
  <si>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</si>
  <si>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</si>
  <si>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</si>
  <si>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</si>
  <si>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</si>
  <si>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</si>
  <si>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</si>
  <si>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</si>
  <si>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</si>
  <si>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</si>
  <si>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</si>
  <si>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</si>
  <si>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</si>
  <si>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</si>
  <si>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</si>
  <si>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</si>
  <si>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</si>
  <si>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</si>
  <si>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</si>
  <si>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</si>
  <si>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</si>
  <si>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</si>
  <si>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</si>
  <si>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</si>
  <si>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</si>
  <si>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</si>
  <si>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</si>
  <si>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</si>
  <si>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</si>
  <si>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</si>
  <si>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</si>
  <si>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</si>
  <si>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</si>
  <si>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</si>
  <si>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</si>
  <si>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</si>
  <si>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</si>
  <si>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</si>
  <si>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</si>
  <si>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</si>
  <si>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</si>
  <si>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</si>
  <si>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</si>
  <si>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</si>
  <si>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</si>
  <si>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</si>
  <si>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</si>
  <si>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</si>
  <si>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</si>
  <si>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</si>
  <si>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</si>
  <si>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</si>
  <si>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</si>
  <si>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</si>
  <si>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</si>
  <si>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</si>
  <si>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</si>
  <si>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</si>
  <si>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</si>
  <si>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</si>
  <si>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</si>
  <si>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</si>
  <si>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</si>
  <si>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</si>
  <si>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</si>
  <si>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</si>
  <si>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</si>
  <si>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</si>
  <si>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</si>
  <si>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</si>
  <si>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</si>
  <si>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</si>
  <si>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</si>
  <si>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</si>
  <si>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</si>
  <si>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</si>
  <si>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</si>
  <si>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</si>
  <si>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</si>
  <si>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</si>
  <si>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</si>
  <si>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</si>
  <si>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</si>
  <si>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</si>
  <si>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</si>
  <si>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</si>
  <si>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</si>
  <si>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</si>
  <si>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</si>
  <si>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</si>
  <si>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</si>
  <si>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</si>
  <si>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</si>
  <si>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</si>
  <si>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</si>
  <si>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</si>
  <si>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</si>
  <si>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</si>
  <si>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</si>
  <si>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</si>
  <si>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</si>
  <si>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</si>
  <si>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</si>
  <si>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</si>
  <si>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</si>
  <si>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</si>
  <si>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</si>
  <si>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</si>
  <si>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</si>
  <si>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</si>
  <si>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</si>
  <si>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</si>
  <si>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</si>
  <si>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</si>
  <si>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</si>
  <si>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</si>
  <si>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</si>
  <si>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</si>
  <si>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</si>
  <si>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</si>
  <si>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</si>
  <si>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</si>
  <si>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</si>
  <si>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</si>
  <si>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</si>
  <si>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</si>
  <si>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</si>
  <si>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</si>
  <si>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</si>
  <si>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</si>
  <si>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</si>
  <si>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</si>
  <si>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</si>
  <si>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</si>
  <si>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</si>
  <si>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</si>
  <si>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</si>
  <si>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</si>
  <si>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</si>
  <si>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</si>
  <si>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</si>
  <si>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</si>
  <si>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</si>
  <si>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</si>
  <si>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</si>
  <si>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</si>
  <si>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</si>
  <si>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</si>
  <si>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</si>
  <si>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</si>
  <si>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</si>
  <si>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</si>
  <si>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</si>
  <si>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</si>
  <si>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</si>
  <si>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</si>
  <si>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</si>
  <si>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</si>
  <si>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</si>
  <si>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</si>
  <si>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</si>
  <si>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</si>
  <si>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</si>
  <si>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</si>
  <si>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</si>
  <si>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</si>
  <si>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</si>
  <si>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</si>
  <si>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</si>
  <si>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</si>
  <si>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</si>
  <si>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</si>
  <si>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</si>
  <si>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</si>
  <si>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</si>
  <si>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</si>
  <si>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</si>
  <si>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</si>
  <si>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</si>
  <si>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</si>
  <si>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</si>
  <si>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</si>
  <si>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</si>
  <si>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</si>
  <si>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</si>
  <si>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</si>
  <si>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</si>
  <si>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</si>
  <si>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</si>
  <si>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</si>
  <si>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</si>
  <si>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</si>
  <si>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</si>
  <si>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</si>
  <si>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</si>
  <si>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</si>
  <si>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</si>
  <si>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</si>
  <si>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</si>
  <si>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</si>
  <si>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</si>
  <si>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</si>
  <si>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</si>
  <si>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</si>
  <si>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</si>
  <si>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</si>
  <si>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</si>
  <si>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</si>
  <si>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</si>
  <si>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</si>
  <si>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</si>
  <si>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</si>
  <si>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</si>
  <si>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</si>
  <si>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</si>
  <si>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</si>
  <si>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</si>
  <si>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</si>
  <si>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</si>
  <si>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</si>
  <si>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</si>
  <si>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</si>
  <si>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</si>
  <si>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</si>
  <si>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</si>
  <si>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</si>
  <si>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</si>
  <si>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</si>
  <si>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</si>
  <si>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</si>
  <si>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</si>
  <si>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</si>
  <si>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</si>
  <si>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</si>
  <si>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</si>
  <si>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</si>
  <si>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</si>
  <si>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</si>
  <si>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</si>
  <si>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</si>
  <si>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</si>
  <si>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</si>
  <si>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</si>
  <si>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</si>
  <si>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</si>
  <si>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</si>
  <si>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</si>
  <si>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</si>
  <si>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</si>
  <si>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</si>
  <si>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</si>
  <si>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</si>
  <si>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</si>
  <si>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</si>
  <si>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</si>
  <si>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</si>
  <si>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</si>
  <si>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</si>
  <si>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</si>
  <si>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</si>
  <si>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</si>
  <si>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</si>
  <si>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</si>
  <si>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</si>
  <si>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</si>
  <si>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</si>
  <si>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</si>
  <si>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</si>
  <si>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</si>
  <si>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</si>
  <si>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</si>
  <si>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</si>
  <si>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</si>
  <si>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</si>
  <si>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</si>
  <si>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</si>
  <si>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</si>
  <si>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</si>
  <si>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</si>
  <si>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</si>
  <si>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</si>
  <si>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</si>
  <si>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</si>
  <si>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</si>
  <si>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</si>
  <si>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</si>
  <si>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</si>
  <si>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</si>
  <si>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</si>
  <si>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</si>
  <si>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</si>
  <si>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</si>
  <si>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</si>
  <si>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</si>
  <si>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</si>
  <si>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</si>
  <si>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</si>
  <si>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</si>
  <si>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</si>
  <si>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</si>
  <si>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</si>
  <si>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</si>
  <si>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</si>
  <si>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</si>
  <si>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</si>
  <si>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</si>
  <si>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</si>
  <si>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</si>
  <si>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</si>
  <si>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</si>
  <si>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</si>
  <si>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</si>
  <si>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</si>
  <si>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</si>
  <si>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</si>
  <si>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</si>
  <si>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</si>
  <si>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</si>
  <si>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</si>
  <si>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</si>
  <si>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</si>
  <si>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</si>
  <si>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</si>
  <si>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</si>
  <si>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</si>
  <si>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</si>
  <si>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</si>
  <si>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</si>
  <si>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</si>
  <si>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</si>
  <si>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</si>
  <si>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</si>
  <si>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</si>
  <si>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</si>
  <si>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</si>
  <si>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</si>
  <si>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</si>
  <si>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</si>
  <si>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</si>
  <si>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</si>
  <si>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</si>
  <si>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</si>
  <si>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</si>
  <si>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</si>
  <si>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</si>
  <si>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</si>
  <si>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</si>
  <si>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</si>
  <si>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</si>
  <si>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</si>
  <si>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</si>
  <si>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</si>
  <si>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</si>
  <si>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</si>
  <si>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</si>
  <si>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</si>
  <si>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</si>
  <si>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</si>
  <si>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</si>
  <si>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</si>
  <si>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</si>
  <si>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</si>
  <si>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</si>
  <si>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</si>
  <si>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</si>
  <si>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</si>
  <si>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</si>
  <si>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</si>
  <si>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</si>
  <si>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</si>
  <si>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</si>
  <si>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</si>
  <si>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</si>
  <si>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</si>
  <si>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</si>
  <si>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</si>
  <si>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</si>
  <si>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</si>
  <si>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</si>
  <si>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</si>
  <si>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</si>
  <si>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</si>
  <si>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</si>
  <si>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</si>
  <si>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</si>
  <si>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</si>
  <si>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</si>
  <si>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</si>
  <si>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</si>
  <si>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</si>
  <si>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</si>
  <si>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</si>
  <si>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</si>
  <si>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</si>
  <si>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</si>
  <si>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</si>
  <si>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</si>
  <si>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</si>
  <si>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</si>
  <si>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</si>
  <si>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</si>
  <si>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</si>
  <si>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</si>
  <si>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</si>
  <si>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</si>
  <si>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</si>
  <si>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</si>
  <si>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</si>
  <si>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</si>
  <si>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</si>
  <si>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</si>
  <si>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</si>
  <si>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</si>
  <si>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</si>
  <si>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</si>
  <si>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</si>
  <si>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</si>
  <si>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</si>
  <si>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</si>
  <si>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</si>
  <si>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</si>
  <si>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</si>
  <si>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</si>
  <si>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</si>
  <si>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</si>
  <si>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</si>
  <si>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</si>
  <si>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</si>
  <si>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</si>
  <si>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</si>
  <si>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</si>
  <si>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</si>
  <si>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</si>
  <si>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</si>
  <si>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</si>
  <si>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</si>
  <si>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</si>
  <si>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</si>
  <si>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</si>
  <si>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</si>
  <si>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</si>
  <si>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</si>
  <si>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</si>
  <si>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</si>
  <si>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</si>
  <si>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</si>
  <si>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</si>
  <si>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</si>
  <si>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</si>
  <si>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</si>
  <si>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</si>
  <si>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</si>
  <si>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</si>
  <si>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</si>
  <si>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</si>
  <si>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</si>
  <si>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</si>
  <si>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</si>
  <si>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</si>
  <si>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</si>
  <si>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</si>
  <si>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</si>
  <si>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</si>
  <si>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</si>
  <si>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</si>
  <si>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</si>
  <si>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</si>
  <si>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</si>
  <si>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</si>
  <si>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</si>
  <si>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</si>
  <si>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</si>
  <si>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</si>
  <si>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</si>
  <si>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</si>
  <si>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</si>
  <si>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</si>
  <si>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</si>
  <si>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</si>
  <si>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</si>
  <si>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</si>
  <si>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</si>
  <si>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</si>
  <si>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</si>
  <si>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</si>
  <si>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</si>
  <si>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</si>
  <si>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</si>
  <si>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</si>
  <si>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</si>
  <si>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</si>
  <si>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</si>
  <si>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</si>
  <si>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</si>
  <si>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</si>
  <si>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</si>
  <si>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</si>
  <si>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</si>
  <si>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</si>
  <si>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</si>
  <si>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</si>
  <si>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</si>
  <si>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</si>
  <si>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</si>
  <si>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</si>
  <si>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</si>
  <si>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</si>
  <si>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</si>
  <si>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</si>
  <si>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</si>
  <si>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</si>
  <si>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</si>
  <si>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</si>
  <si>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</si>
  <si>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</si>
  <si>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</si>
  <si>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</si>
  <si>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</si>
  <si>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</si>
  <si>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</si>
  <si>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</si>
  <si>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</si>
  <si>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</si>
  <si>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</si>
  <si>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</si>
  <si>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</si>
  <si>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</si>
  <si>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</si>
  <si>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</si>
  <si>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</si>
  <si>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</si>
  <si>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</si>
  <si>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</si>
  <si>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</si>
  <si>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</si>
  <si>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</si>
  <si>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</si>
  <si>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</si>
  <si>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</si>
  <si>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</si>
  <si>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</si>
  <si>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</si>
  <si>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</si>
  <si>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</si>
  <si>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</si>
  <si>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</si>
  <si>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</si>
  <si>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</si>
  <si>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</si>
  <si>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</si>
  <si>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</si>
  <si>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</si>
  <si>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</si>
  <si>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</si>
  <si>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</si>
  <si>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</si>
  <si>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</si>
  <si>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</si>
  <si>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</si>
  <si>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</si>
  <si>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</si>
  <si>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</si>
  <si>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</si>
  <si>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</si>
  <si>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</si>
  <si>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</si>
  <si>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</si>
  <si>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</si>
  <si>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</si>
  <si>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</si>
  <si>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</si>
  <si>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</si>
  <si>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</si>
  <si>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</si>
  <si>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</si>
  <si>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</si>
  <si>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</si>
  <si>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</si>
  <si>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</si>
  <si>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</si>
  <si>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</si>
  <si>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</si>
  <si>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</si>
  <si>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</si>
  <si>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</si>
  <si>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</si>
  <si>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</si>
  <si>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</si>
  <si>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</si>
  <si>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</si>
  <si>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</si>
  <si>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</si>
  <si>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</si>
  <si>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</si>
  <si>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</si>
  <si>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</si>
  <si>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</si>
  <si>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</si>
  <si>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</si>
  <si>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</si>
  <si>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</si>
  <si>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</si>
  <si>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</si>
  <si>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</si>
  <si>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</si>
  <si>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</si>
  <si>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</si>
  <si>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</si>
  <si>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</si>
  <si>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</si>
  <si>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</si>
  <si>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</si>
  <si>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</si>
  <si>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</si>
  <si>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</si>
  <si>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</si>
  <si>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</si>
  <si>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</si>
  <si>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</si>
  <si>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</si>
  <si>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</si>
  <si>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</si>
  <si>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</si>
  <si>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</si>
  <si>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</si>
  <si>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</si>
  <si>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</si>
  <si>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</si>
  <si>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</si>
  <si>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</si>
  <si>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</si>
  <si>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</si>
  <si>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</si>
  <si>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</si>
  <si>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</si>
  <si>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</si>
  <si>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</si>
  <si>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</si>
  <si>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</si>
  <si>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</si>
  <si>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</si>
  <si>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</si>
  <si>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</si>
  <si>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</si>
  <si>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</si>
  <si>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</si>
  <si>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</si>
  <si>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</si>
  <si>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</si>
  <si>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</si>
  <si>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</si>
  <si>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</si>
  <si>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</si>
  <si>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</si>
  <si>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</si>
  <si>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</si>
  <si>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</si>
  <si>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</si>
  <si>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</si>
  <si>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</si>
  <si>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</si>
  <si>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</si>
  <si>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</si>
  <si>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</si>
  <si>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</si>
  <si>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</si>
  <si>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</si>
  <si>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</si>
  <si>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</si>
  <si>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</si>
  <si>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</si>
  <si>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</si>
  <si>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</si>
  <si>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</si>
  <si>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</si>
  <si>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</si>
  <si>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</si>
  <si>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</si>
  <si>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</si>
  <si>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</si>
  <si>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</si>
  <si>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</si>
  <si>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</si>
  <si>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</si>
  <si>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</si>
  <si>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</si>
  <si>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</si>
  <si>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</si>
  <si>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</si>
  <si>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</si>
  <si>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</si>
  <si>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</si>
  <si>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</si>
  <si>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</si>
  <si>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</si>
  <si>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</si>
  <si>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</si>
  <si>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</si>
  <si>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</si>
  <si>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</si>
  <si>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</si>
  <si>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</si>
  <si>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</si>
  <si>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</si>
  <si>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</si>
  <si>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</si>
  <si>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</si>
  <si>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</si>
  <si>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</si>
  <si>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</si>
  <si>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</si>
  <si>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</si>
  <si>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</si>
  <si>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</si>
  <si>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</si>
  <si>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</si>
  <si>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</si>
  <si>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</si>
  <si>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</si>
  <si>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</si>
  <si>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</si>
  <si>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</si>
  <si>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</si>
  <si>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</si>
  <si>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</si>
  <si>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</si>
  <si>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</si>
  <si>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</si>
  <si>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</si>
  <si>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</si>
  <si>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</si>
  <si>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</si>
  <si>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</si>
  <si>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</si>
  <si>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</si>
  <si>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</si>
  <si>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</si>
  <si>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</si>
  <si>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</si>
  <si>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</si>
  <si>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</si>
  <si>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</si>
  <si>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</si>
  <si>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</si>
  <si>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</si>
  <si>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</si>
  <si>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</si>
  <si>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</si>
  <si>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</si>
  <si>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</si>
  <si>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</si>
  <si>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</si>
  <si>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</si>
  <si>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</si>
  <si>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</si>
  <si>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</si>
  <si>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</si>
  <si>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</si>
  <si>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</si>
  <si>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</si>
  <si>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</si>
  <si>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</si>
  <si>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</si>
  <si>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</si>
  <si>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</si>
  <si>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</si>
  <si>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</si>
  <si>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</si>
  <si>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</si>
  <si>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</si>
  <si>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</si>
  <si>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</si>
  <si>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</si>
  <si>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</si>
  <si>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</si>
  <si>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</si>
  <si>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</si>
  <si>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</si>
  <si>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</si>
  <si>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</si>
  <si>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</si>
  <si>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</si>
  <si>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</si>
  <si>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</si>
  <si>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</si>
  <si>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</si>
  <si>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</si>
  <si>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</si>
  <si>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</si>
  <si>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</si>
  <si>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</si>
  <si>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</si>
  <si>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</si>
  <si>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</si>
  <si>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</si>
  <si>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</si>
  <si>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</si>
  <si>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</si>
  <si>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</si>
  <si>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</si>
  <si>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</si>
  <si>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</si>
  <si>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</si>
  <si>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</si>
  <si>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</si>
  <si>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</si>
  <si>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</si>
  <si>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</si>
  <si>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</si>
  <si>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</si>
  <si>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</si>
  <si>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</si>
  <si>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</si>
  <si>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</si>
  <si>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</si>
  <si>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</si>
  <si>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</si>
  <si>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</si>
  <si>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</si>
  <si>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</si>
  <si>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</si>
  <si>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</si>
  <si>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</si>
  <si>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</si>
  <si>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</si>
  <si>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</si>
  <si>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</si>
  <si>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</si>
  <si>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</si>
  <si>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</si>
  <si>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</si>
  <si>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</si>
  <si>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</si>
  <si>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</si>
  <si>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</si>
  <si>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</si>
  <si>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</si>
  <si>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</si>
  <si>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</si>
  <si>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</si>
  <si>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</si>
  <si>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</si>
  <si>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</si>
  <si>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</si>
  <si>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</si>
  <si>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</si>
  <si>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</si>
  <si>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</si>
  <si>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</si>
  <si>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</si>
  <si>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</si>
  <si>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</si>
  <si>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</si>
  <si>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</si>
  <si>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</si>
  <si>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</si>
  <si>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</si>
  <si>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</si>
  <si>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</si>
  <si>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</si>
  <si>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</si>
  <si>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</si>
  <si>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</si>
  <si>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</si>
  <si>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</si>
  <si>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</si>
  <si>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</si>
  <si>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</si>
  <si>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</si>
  <si>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</si>
  <si>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</si>
  <si>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</si>
  <si>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</si>
  <si>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</si>
  <si>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</si>
  <si>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</si>
  <si>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</si>
  <si>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</si>
  <si>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</si>
  <si>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</si>
  <si>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</si>
  <si>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</si>
  <si>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</si>
  <si>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</si>
  <si>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</si>
  <si>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</si>
  <si>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</si>
  <si>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</si>
  <si>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</si>
  <si>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</si>
  <si>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</si>
  <si>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</si>
  <si>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</si>
  <si>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</si>
  <si>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</si>
  <si>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</si>
  <si>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</si>
  <si>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</si>
  <si>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</si>
  <si>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</si>
  <si>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</si>
  <si>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</si>
  <si>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</si>
  <si>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</si>
  <si>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</si>
  <si>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</si>
  <si>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</si>
  <si>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</si>
  <si>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</si>
  <si>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</si>
  <si>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</si>
  <si>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</si>
  <si>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</si>
  <si>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</si>
  <si>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</si>
  <si>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</si>
  <si>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</si>
  <si>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</si>
  <si>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</si>
  <si>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</si>
  <si>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</si>
  <si>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</si>
  <si>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</si>
  <si>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</si>
  <si>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</si>
  <si>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</si>
  <si>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</si>
  <si>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</si>
  <si>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</si>
  <si>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</si>
  <si>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</si>
  <si>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</si>
  <si>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</si>
  <si>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</si>
  <si>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</si>
  <si>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</si>
  <si>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</si>
  <si>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</si>
  <si>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</si>
  <si>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</si>
  <si>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</si>
  <si>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</si>
  <si>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</si>
  <si>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</si>
  <si>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</si>
  <si>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</si>
  <si>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</si>
  <si>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</si>
  <si>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</si>
  <si>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</si>
  <si>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</si>
  <si>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</si>
  <si>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</si>
  <si>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</si>
  <si>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</si>
  <si>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</si>
  <si>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</si>
  <si>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</si>
  <si>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</si>
  <si>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</si>
  <si>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</si>
  <si>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</si>
  <si>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</si>
  <si>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</si>
  <si>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</si>
  <si>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</si>
  <si>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</si>
  <si>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</si>
  <si>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</si>
  <si>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</si>
  <si>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</si>
  <si>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</si>
  <si>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</si>
  <si>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</si>
  <si>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</si>
  <si>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</si>
  <si>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</si>
  <si>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</si>
  <si>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</si>
  <si>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</si>
  <si>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</si>
  <si>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</si>
  <si>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</si>
  <si>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</si>
  <si>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</si>
  <si>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</si>
  <si>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</si>
  <si>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</si>
  <si>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</si>
  <si>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</si>
  <si>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</si>
  <si>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</si>
  <si>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</si>
  <si>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</si>
  <si>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</si>
  <si>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</si>
  <si>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</si>
  <si>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</si>
  <si>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</si>
  <si>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</si>
  <si>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</si>
  <si>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</si>
  <si>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</si>
  <si>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</si>
  <si>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</si>
  <si>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</si>
  <si>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</si>
  <si>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</si>
  <si>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</si>
  <si>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</si>
  <si>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</si>
  <si>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</si>
  <si>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</si>
  <si>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</si>
  <si>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</si>
  <si>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</si>
  <si>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</si>
  <si>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</si>
  <si>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</si>
  <si>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</si>
  <si>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</si>
  <si>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</si>
  <si>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</si>
  <si>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</si>
  <si>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</si>
  <si>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</si>
  <si>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</si>
  <si>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</si>
  <si>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</si>
  <si>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</si>
  <si>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</si>
  <si>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</si>
  <si>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</si>
  <si>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</si>
  <si>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</si>
  <si>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</si>
  <si>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</si>
  <si>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</si>
  <si>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</si>
  <si>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</si>
  <si>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</si>
  <si>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</si>
  <si>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</si>
  <si>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</si>
  <si>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</si>
  <si>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</si>
  <si>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</si>
  <si>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</si>
  <si>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</si>
  <si>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</si>
  <si>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</si>
  <si>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</si>
  <si>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</si>
  <si>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</si>
  <si>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</si>
  <si>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</si>
  <si>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</si>
  <si>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</si>
  <si>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</si>
  <si>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</si>
  <si>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</si>
  <si>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</si>
  <si>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</si>
  <si>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</si>
  <si>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</si>
  <si>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</si>
  <si>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</si>
  <si>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</si>
  <si>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</si>
  <si>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</si>
  <si>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</si>
  <si>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</si>
  <si>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</si>
  <si>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</si>
  <si>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</si>
  <si>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</si>
  <si>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</si>
  <si>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</si>
  <si>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</si>
  <si>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</si>
  <si>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</si>
  <si>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</si>
  <si>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</si>
  <si>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</si>
  <si>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</si>
  <si>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</si>
  <si>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</si>
  <si>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</si>
  <si>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</si>
  <si>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</si>
  <si>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</si>
  <si>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</si>
  <si>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</si>
  <si>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</si>
  <si>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</si>
  <si>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</si>
  <si>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</si>
  <si>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</si>
  <si>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</si>
  <si>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</si>
  <si>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</si>
  <si>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</si>
  <si>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</si>
  <si>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</si>
  <si>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</si>
  <si>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</si>
  <si>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</si>
  <si>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</si>
  <si>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</si>
  <si>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</si>
  <si>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</si>
  <si>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</si>
  <si>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</si>
  <si>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</si>
  <si>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</si>
  <si>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</si>
  <si>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</si>
  <si>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</si>
  <si>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</si>
  <si>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</si>
  <si>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</si>
  <si>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</si>
  <si>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</si>
  <si>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</si>
  <si>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</si>
  <si>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</si>
  <si>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</si>
  <si>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</si>
  <si>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</si>
  <si>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</si>
  <si>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</si>
  <si>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</si>
  <si>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</si>
  <si>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</si>
  <si>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</si>
  <si>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</si>
  <si>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</si>
  <si>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</si>
  <si>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</si>
  <si>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</si>
  <si>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</si>
  <si>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</si>
  <si>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</si>
  <si>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</si>
  <si>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</si>
  <si>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</si>
  <si>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</si>
  <si>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</si>
  <si>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</si>
  <si>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</si>
  <si>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</si>
  <si>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</si>
  <si>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</si>
  <si>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</si>
  <si>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</si>
  <si>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</si>
  <si>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</si>
  <si>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</si>
  <si>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</si>
  <si>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</si>
  <si>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</si>
  <si>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</si>
  <si>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</si>
  <si>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</si>
  <si>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</si>
  <si>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</si>
  <si>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</si>
  <si>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</si>
  <si>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</si>
  <si>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</si>
  <si>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</si>
  <si>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</si>
  <si>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</si>
  <si>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</si>
  <si>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</si>
  <si>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</si>
  <si>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</si>
  <si>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</si>
  <si>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</si>
  <si>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</si>
  <si>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</si>
  <si>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</si>
  <si>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</si>
  <si>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</si>
  <si>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</si>
  <si>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</si>
  <si>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</si>
  <si>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</si>
  <si>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</si>
  <si>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</si>
  <si>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</si>
  <si>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</si>
  <si>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</si>
  <si>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</si>
  <si>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</si>
  <si>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</si>
  <si>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</si>
  <si>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</si>
  <si>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</si>
  <si>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</si>
  <si>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</si>
  <si>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</si>
  <si>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</si>
  <si>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</si>
  <si>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</si>
  <si>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</si>
  <si>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</si>
  <si>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</si>
  <si>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</si>
  <si>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</si>
  <si>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</si>
  <si>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</si>
  <si>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</si>
  <si>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</si>
  <si>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</si>
  <si>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</si>
  <si>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</si>
  <si>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</si>
  <si>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</si>
  <si>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</si>
  <si>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</si>
  <si>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</si>
  <si>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</si>
  <si>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</si>
  <si>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</si>
  <si>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</si>
  <si>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</si>
  <si>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</si>
  <si>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</si>
  <si>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</si>
  <si>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</si>
  <si>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</si>
  <si>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</si>
  <si>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</si>
  <si>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</si>
  <si>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</si>
  <si>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</si>
  <si>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</si>
  <si>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</si>
  <si>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</si>
  <si>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</si>
  <si>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</si>
  <si>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</si>
  <si>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</si>
  <si>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</si>
  <si>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</si>
  <si>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</si>
  <si>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</si>
  <si>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</si>
  <si>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</si>
  <si>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</si>
  <si>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</si>
  <si>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</si>
  <si>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</si>
  <si>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</si>
  <si>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</si>
  <si>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</si>
  <si>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</si>
  <si>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</si>
  <si>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</si>
  <si>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</si>
  <si>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</si>
  <si>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</si>
  <si>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</si>
  <si>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</si>
  <si>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</si>
  <si>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</si>
  <si>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</si>
  <si>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</si>
  <si>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</si>
  <si>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</si>
  <si>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</si>
  <si>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</si>
  <si>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</si>
  <si>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</si>
  <si>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</si>
  <si>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</si>
  <si>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</si>
  <si>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</si>
  <si>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</si>
  <si>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</si>
  <si>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</si>
  <si>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</si>
  <si>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</si>
  <si>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</si>
  <si>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</si>
  <si>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</si>
  <si>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</si>
  <si>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</si>
  <si>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</si>
  <si>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</si>
  <si>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</si>
  <si>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</si>
  <si>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</si>
  <si>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</si>
  <si>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</si>
  <si>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</si>
  <si>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</si>
  <si>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</si>
  <si>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</si>
  <si>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</si>
  <si>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</si>
  <si>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</si>
  <si>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</si>
  <si>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</si>
  <si>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</si>
  <si>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</si>
  <si>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</si>
  <si>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</si>
  <si>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</si>
  <si>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</si>
  <si>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</si>
  <si>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</si>
  <si>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</si>
  <si>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</si>
  <si>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</si>
  <si>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</si>
  <si>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</si>
  <si>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</si>
  <si>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</si>
  <si>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</si>
  <si>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</si>
  <si>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</si>
  <si>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</si>
  <si>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</si>
  <si>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</si>
  <si>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</si>
  <si>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</si>
  <si>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</si>
  <si>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</si>
  <si>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</si>
  <si>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</si>
  <si>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</si>
  <si>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</si>
  <si>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</si>
  <si>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</si>
  <si>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</si>
  <si>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</si>
  <si>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</si>
  <si>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</si>
  <si>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</si>
  <si>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</si>
  <si>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</si>
  <si>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</si>
  <si>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</si>
  <si>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</si>
  <si>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</si>
  <si>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</si>
  <si>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</si>
  <si>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</si>
  <si>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</si>
  <si>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</si>
  <si>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</si>
  <si>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</si>
  <si>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</si>
  <si>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</si>
  <si>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</si>
  <si>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</si>
  <si>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</si>
  <si>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</si>
  <si>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</si>
  <si>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</si>
  <si>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</si>
  <si>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</si>
  <si>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</si>
  <si>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</si>
  <si>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</si>
  <si>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</si>
  <si>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</si>
  <si>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</si>
  <si>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</si>
  <si>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</si>
  <si>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</si>
  <si>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</si>
  <si>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</si>
  <si>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</si>
  <si>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</si>
  <si>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</si>
  <si>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</si>
  <si>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</si>
  <si>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</si>
  <si>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</si>
  <si>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</si>
  <si>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</si>
  <si>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</si>
  <si>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</si>
  <si>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</si>
  <si>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</si>
  <si>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</si>
  <si>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</si>
  <si>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</si>
  <si>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</si>
  <si>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</si>
  <si>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</si>
  <si>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</si>
  <si>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</si>
  <si>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</si>
  <si>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</si>
  <si>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</si>
  <si>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</si>
  <si>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</si>
  <si>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</si>
  <si>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</si>
  <si>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</si>
  <si>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</si>
  <si>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</si>
  <si>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</si>
  <si>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</si>
  <si>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</si>
  <si>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</si>
  <si>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</si>
  <si>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</si>
  <si>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</si>
  <si>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</si>
  <si>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</si>
  <si>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</si>
  <si>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</si>
  <si>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</si>
  <si>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</si>
  <si>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</si>
  <si>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</si>
  <si>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</si>
  <si>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</si>
  <si>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</si>
  <si>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</si>
  <si>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</si>
  <si>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</si>
  <si>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</si>
  <si>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</si>
  <si>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</si>
  <si>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</si>
  <si>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</si>
  <si>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</si>
  <si>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</si>
  <si>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</si>
  <si>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</si>
  <si>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</si>
  <si>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</si>
  <si>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</si>
  <si>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</si>
  <si>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</si>
  <si>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</si>
  <si>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</si>
  <si>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</si>
  <si>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</si>
  <si>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</si>
  <si>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</si>
  <si>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</si>
  <si>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</si>
  <si>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</si>
  <si>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</si>
  <si>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</si>
  <si>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</si>
  <si>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</si>
  <si>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</si>
  <si>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</si>
  <si>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</si>
  <si>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</si>
  <si>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</si>
  <si>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</si>
  <si>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</si>
  <si>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</si>
  <si>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</si>
  <si>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</si>
  <si>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</si>
  <si>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</si>
  <si>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</si>
  <si>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</si>
  <si>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</si>
  <si>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</si>
  <si>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</si>
  <si>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</si>
  <si>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</si>
  <si>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</si>
  <si>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</si>
  <si>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</si>
  <si>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</si>
  <si>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</si>
  <si>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</si>
  <si>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</si>
  <si>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</si>
  <si>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</si>
  <si>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</si>
  <si>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</si>
  <si>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</si>
  <si>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</si>
  <si>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</si>
  <si>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</si>
  <si>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</si>
  <si>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</si>
  <si>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</si>
  <si>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</si>
  <si>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</si>
  <si>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</si>
  <si>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</si>
  <si>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</si>
  <si>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</si>
  <si>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</si>
  <si>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</si>
  <si>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</si>
  <si>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</si>
  <si>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</si>
  <si>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</si>
  <si>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</si>
  <si>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</si>
  <si>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</si>
  <si>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</si>
  <si>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</si>
  <si>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</si>
  <si>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</si>
  <si>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</si>
  <si>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</si>
  <si>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</si>
  <si>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</si>
  <si>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</si>
  <si>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</si>
  <si>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</si>
  <si>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</si>
  <si>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</si>
  <si>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</si>
  <si>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</si>
  <si>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</si>
  <si>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</si>
  <si>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</si>
  <si>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</si>
  <si>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</si>
  <si>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</si>
  <si>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</si>
  <si>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</si>
  <si>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</si>
  <si>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</si>
  <si>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</si>
  <si>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</si>
  <si>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</si>
  <si>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</si>
  <si>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</si>
  <si>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</si>
  <si>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</si>
  <si>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</si>
  <si>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</si>
  <si>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</si>
  <si>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</si>
  <si>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</si>
  <si>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</si>
  <si>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</si>
  <si>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</si>
  <si>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</si>
  <si>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</si>
  <si>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</si>
  <si>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</si>
  <si>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</si>
  <si>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</si>
  <si>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</si>
  <si>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</si>
  <si>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</si>
  <si>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</si>
  <si>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</si>
  <si>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</si>
  <si>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</si>
  <si>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</si>
  <si>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</si>
  <si>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</si>
  <si>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</si>
  <si>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</si>
  <si>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</si>
  <si>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</si>
  <si>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</si>
  <si>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</si>
  <si>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</si>
  <si>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</si>
  <si>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</si>
  <si>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</si>
  <si>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</si>
  <si>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</si>
  <si>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</si>
  <si>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</si>
  <si>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</si>
  <si>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</si>
  <si>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</si>
  <si>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</si>
  <si>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</si>
  <si>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</si>
  <si>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</si>
  <si>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</si>
  <si>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</si>
  <si>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</si>
  <si>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</si>
  <si>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</si>
  <si>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</si>
  <si>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</si>
  <si>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</si>
  <si>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</si>
  <si>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</si>
  <si>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</si>
  <si>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</si>
  <si>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</si>
  <si>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</si>
  <si>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</si>
  <si>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</si>
  <si>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</si>
  <si>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</si>
  <si>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</si>
  <si>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</si>
  <si>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</si>
  <si>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</si>
  <si>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</si>
  <si>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</si>
  <si>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</si>
  <si>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</si>
  <si>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</si>
  <si>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</si>
  <si>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</si>
  <si>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</si>
  <si>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</si>
  <si>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</si>
  <si>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</si>
  <si>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</si>
  <si>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</si>
  <si>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</si>
  <si>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</si>
  <si>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</si>
  <si>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</si>
  <si>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</si>
  <si>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</si>
  <si>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</si>
  <si>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</si>
  <si>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</si>
  <si>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</si>
  <si>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</si>
  <si>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</si>
  <si>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</si>
  <si>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</si>
  <si>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</si>
  <si>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</si>
  <si>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</si>
  <si>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</si>
  <si>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</si>
  <si>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</si>
  <si>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</si>
  <si>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</si>
  <si>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</si>
  <si>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</si>
  <si>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</si>
  <si>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</si>
  <si>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</si>
  <si>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</si>
  <si>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</si>
  <si>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</si>
  <si>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</si>
  <si>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</si>
  <si>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</si>
  <si>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</si>
  <si>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</si>
  <si>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</si>
  <si>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</si>
  <si>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</si>
  <si>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</si>
  <si>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</si>
  <si>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</si>
  <si>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</si>
  <si>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</si>
  <si>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</si>
  <si>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</si>
  <si>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</si>
  <si>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</si>
  <si>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</si>
  <si>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</si>
  <si>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</si>
  <si>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</si>
  <si>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</si>
  <si>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</si>
  <si>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</si>
  <si>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</si>
  <si>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</si>
  <si>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</si>
  <si>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</si>
  <si>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</si>
  <si>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</si>
  <si>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</si>
  <si>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</si>
  <si>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</si>
  <si>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</si>
  <si>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</si>
  <si>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</si>
  <si>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</si>
  <si>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</si>
  <si>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</si>
  <si>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</si>
  <si>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</si>
  <si>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</si>
  <si>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</si>
  <si>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</si>
  <si>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</si>
  <si>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</si>
  <si>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</si>
  <si>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</si>
  <si>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</si>
  <si>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</si>
  <si>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</si>
  <si>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</si>
  <si>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</si>
  <si>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</si>
  <si>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</si>
  <si>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</si>
  <si>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</si>
  <si>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</si>
  <si>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</si>
  <si>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</si>
  <si>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</si>
  <si>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</si>
  <si>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</si>
  <si>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</si>
  <si>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</si>
  <si>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</si>
  <si>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</si>
  <si>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</si>
  <si>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</si>
  <si>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</si>
  <si>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</si>
  <si>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</si>
  <si>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</si>
  <si>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</si>
  <si>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</si>
  <si>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</si>
  <si>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</si>
  <si>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</si>
  <si>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</si>
  <si>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</si>
  <si>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</si>
  <si>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</si>
  <si>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</si>
  <si>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</si>
  <si>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</si>
  <si>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</si>
  <si>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</si>
  <si>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</si>
  <si>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</si>
  <si>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</si>
  <si>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</si>
  <si>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</si>
  <si>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</si>
  <si>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</si>
  <si>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</si>
  <si>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</si>
  <si>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</si>
  <si>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</si>
  <si>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</si>
  <si>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</si>
  <si>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</si>
  <si>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</si>
  <si>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</si>
  <si>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</si>
  <si>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</si>
  <si>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</si>
  <si>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</si>
  <si>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</si>
  <si>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</si>
  <si>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</si>
  <si>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</si>
  <si>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</si>
  <si>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</si>
  <si>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</si>
  <si>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</si>
  <si>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</si>
  <si>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</si>
  <si>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</si>
  <si>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</si>
  <si>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</si>
  <si>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</si>
  <si>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</si>
  <si>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</si>
  <si>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</si>
  <si>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</si>
  <si>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</si>
  <si>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</si>
  <si>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</si>
  <si>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</si>
  <si>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</si>
  <si>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</si>
  <si>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</si>
  <si>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</si>
  <si>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</si>
  <si>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</si>
  <si>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</si>
  <si>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</si>
  <si>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</si>
  <si>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</si>
  <si>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</si>
  <si>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</si>
  <si>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</si>
  <si>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</si>
  <si>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</si>
  <si>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</si>
  <si>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</si>
  <si>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</si>
  <si>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</si>
  <si>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</si>
  <si>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</si>
  <si>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</si>
  <si>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</si>
  <si>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</si>
  <si>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</si>
  <si>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</si>
  <si>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</si>
  <si>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</si>
  <si>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</si>
  <si>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</si>
  <si>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</si>
  <si>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</si>
  <si>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</si>
  <si>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</si>
  <si>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</si>
  <si>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</si>
  <si>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</si>
  <si>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</si>
  <si>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</si>
  <si>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</si>
  <si>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</si>
  <si>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</si>
  <si>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</si>
  <si>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</si>
  <si>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</si>
  <si>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</si>
  <si>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</si>
  <si>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</si>
  <si>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</si>
  <si>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</si>
  <si>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</si>
  <si>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</si>
  <si>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</si>
  <si>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</si>
  <si>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</si>
  <si>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</si>
  <si>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</si>
  <si>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</si>
  <si>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</si>
  <si>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</si>
  <si>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</si>
  <si>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</si>
  <si>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</si>
  <si>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</si>
  <si>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</si>
  <si>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</si>
  <si>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</si>
  <si>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</si>
  <si>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</si>
  <si>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</si>
  <si>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</si>
  <si>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</si>
  <si>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</si>
  <si>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</si>
  <si>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</si>
  <si>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</si>
  <si>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</si>
  <si>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</si>
  <si>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</si>
  <si>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</si>
  <si>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</si>
  <si>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</si>
  <si>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</si>
  <si>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</si>
  <si>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</si>
  <si>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</si>
  <si>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</si>
  <si>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</si>
  <si>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</si>
  <si>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</si>
  <si>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</si>
  <si>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</si>
  <si>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</si>
  <si>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</si>
  <si>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</si>
  <si>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</si>
  <si>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</si>
  <si>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</si>
  <si>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</si>
  <si>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</si>
  <si>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</si>
  <si>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</si>
  <si>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</si>
  <si>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</si>
  <si>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</si>
  <si>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</si>
  <si>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</si>
  <si>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</si>
  <si>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</si>
  <si>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</si>
  <si>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</si>
  <si>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</si>
  <si>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</si>
  <si>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</si>
  <si>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</si>
  <si>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</si>
  <si>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</si>
  <si>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</si>
  <si>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</si>
  <si>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</si>
  <si>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</si>
  <si>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</si>
  <si>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</si>
  <si>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</si>
  <si>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</si>
  <si>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</si>
  <si>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</si>
  <si>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</si>
  <si>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</si>
  <si>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</si>
  <si>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</si>
  <si>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</si>
  <si>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</si>
  <si>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</si>
  <si>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</si>
  <si>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</si>
  <si>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</si>
  <si>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</si>
  <si>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</si>
  <si>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</si>
  <si>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</si>
  <si>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</si>
  <si>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</si>
  <si>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</si>
  <si>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</si>
  <si>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</si>
  <si>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</si>
  <si>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</si>
  <si>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</si>
  <si>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</si>
  <si>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</si>
  <si>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</si>
  <si>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</si>
  <si>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</si>
  <si>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</si>
  <si>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</si>
  <si>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</si>
  <si>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</si>
  <si>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</si>
  <si>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</si>
  <si>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</si>
  <si>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</si>
  <si>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</si>
  <si>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</si>
  <si>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</si>
  <si>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</si>
  <si>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</si>
  <si>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</si>
  <si>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</si>
  <si>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</si>
  <si>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</si>
  <si>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</si>
  <si>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</si>
  <si>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</si>
  <si>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</si>
  <si>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</si>
  <si>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</si>
  <si>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</si>
  <si>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</si>
  <si>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</si>
  <si>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</si>
  <si>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</si>
  <si>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</si>
  <si>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</si>
  <si>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</si>
  <si>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</si>
  <si>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</si>
  <si>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</si>
  <si>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</si>
  <si>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</si>
  <si>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</si>
  <si>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</si>
  <si>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</si>
  <si>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</si>
  <si>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</si>
  <si>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</si>
  <si>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</si>
  <si>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</si>
  <si>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</si>
  <si>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</si>
  <si>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</si>
  <si>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</si>
  <si>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</si>
  <si>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</si>
  <si>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</si>
  <si>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</si>
  <si>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</si>
  <si>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</si>
  <si>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</si>
  <si>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</si>
  <si>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</si>
  <si>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</si>
  <si>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</si>
  <si>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</si>
  <si>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</si>
  <si>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</si>
  <si>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</si>
  <si>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</si>
  <si>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</si>
  <si>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</si>
  <si>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</si>
  <si>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</si>
  <si>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</si>
  <si>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</si>
  <si>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</si>
  <si>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</si>
  <si>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</si>
  <si>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</si>
  <si>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</si>
  <si>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</si>
  <si>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</si>
  <si>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</si>
  <si>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</si>
  <si>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</si>
  <si>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</si>
  <si>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</si>
  <si>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</si>
  <si>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</si>
  <si>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</si>
  <si>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</si>
  <si>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</si>
  <si>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</si>
  <si>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</si>
  <si>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</si>
  <si>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</si>
  <si>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</si>
  <si>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</si>
  <si>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</si>
  <si>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</si>
  <si>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</si>
  <si>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</si>
  <si>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</si>
  <si>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</si>
  <si>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</si>
  <si>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</si>
  <si>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</si>
  <si>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</si>
  <si>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</si>
  <si>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</si>
  <si>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</si>
  <si>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</si>
  <si>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</si>
  <si>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</si>
  <si>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</si>
  <si>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</si>
  <si>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</si>
  <si>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</si>
  <si>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</si>
  <si>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</si>
  <si>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</si>
  <si>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</si>
  <si>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</si>
  <si>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</si>
  <si>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</si>
  <si>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</si>
  <si>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</si>
  <si>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</si>
  <si>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</si>
  <si>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</si>
  <si>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</si>
  <si>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</si>
  <si>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</si>
  <si>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</si>
  <si>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</si>
  <si>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</si>
  <si>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</si>
  <si>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</si>
  <si>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</si>
  <si>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</si>
  <si>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</si>
  <si>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</si>
  <si>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</si>
  <si>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</si>
  <si>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</si>
  <si>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</si>
  <si>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</si>
  <si>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</si>
  <si>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</si>
  <si>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</si>
  <si>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</si>
  <si>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</si>
  <si>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</si>
  <si>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</si>
  <si>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</si>
  <si>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</si>
  <si>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</si>
  <si>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</si>
  <si>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</si>
  <si>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</si>
  <si>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</si>
  <si>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</si>
  <si>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</si>
  <si>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</si>
  <si>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</si>
  <si>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</si>
  <si>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</si>
  <si>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</si>
  <si>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</si>
  <si>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</si>
  <si>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</si>
  <si>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</si>
  <si>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</si>
  <si>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</si>
  <si>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</si>
  <si>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</si>
  <si>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</si>
  <si>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</si>
  <si>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</si>
  <si>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</si>
  <si>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</si>
  <si>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</si>
  <si>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</si>
  <si>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</si>
  <si>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</si>
  <si>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</si>
  <si>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</si>
  <si>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</si>
  <si>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</si>
  <si>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</si>
  <si>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</si>
  <si>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</si>
  <si>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</si>
  <si>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</si>
  <si>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</si>
  <si>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</si>
  <si>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</si>
  <si>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</si>
  <si>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</si>
  <si>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</si>
  <si>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</si>
  <si>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</si>
  <si>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</si>
  <si>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</si>
  <si>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</si>
  <si>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</si>
  <si>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</si>
  <si>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</si>
  <si>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</si>
  <si>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</si>
  <si>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</si>
  <si>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</si>
  <si>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</si>
  <si>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</si>
  <si>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</si>
  <si>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</si>
  <si>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</si>
  <si>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</si>
  <si>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</si>
  <si>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</si>
  <si>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</si>
  <si>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</si>
  <si>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</si>
  <si>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</si>
  <si>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</si>
  <si>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</si>
  <si>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</si>
  <si>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</si>
  <si>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</si>
  <si>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</si>
  <si>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</si>
  <si>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</si>
  <si>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</si>
  <si>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</si>
  <si>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</si>
  <si>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</si>
  <si>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</si>
  <si>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</si>
  <si>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</si>
  <si>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</si>
  <si>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</si>
  <si>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</si>
  <si>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</si>
  <si>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</si>
  <si>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</si>
  <si>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</si>
  <si>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</si>
  <si>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</si>
  <si>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</si>
  <si>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</si>
  <si>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</si>
  <si>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</si>
  <si>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</si>
  <si>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</si>
  <si>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</si>
  <si>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</si>
  <si>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</si>
  <si>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</si>
  <si>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</si>
  <si>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</si>
  <si>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</si>
  <si>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</si>
  <si>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</si>
  <si>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</si>
  <si>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</si>
  <si>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</si>
  <si>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</si>
  <si>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</si>
  <si>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</si>
  <si>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</si>
  <si>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</si>
  <si>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</si>
  <si>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</si>
  <si>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</si>
  <si>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</si>
  <si>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</si>
  <si>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</si>
  <si>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</si>
  <si>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</si>
  <si>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</si>
  <si>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</si>
  <si>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</si>
  <si>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</si>
  <si>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</si>
  <si>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</si>
  <si>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</si>
  <si>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</si>
  <si>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</si>
  <si>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</si>
  <si>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</si>
  <si>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</si>
  <si>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</si>
  <si>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</si>
  <si>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</si>
  <si>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</si>
  <si>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</si>
  <si>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</si>
  <si>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</si>
  <si>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</si>
  <si>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</si>
  <si>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</si>
  <si>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</si>
  <si>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</si>
  <si>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</si>
  <si>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</si>
  <si>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</si>
  <si>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</si>
  <si>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</si>
  <si>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</si>
  <si>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</si>
  <si>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</si>
  <si>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</si>
  <si>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</si>
  <si>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</si>
  <si>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</si>
  <si>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</si>
  <si>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</si>
  <si>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</si>
  <si>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</si>
  <si>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</si>
  <si>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</si>
  <si>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</si>
  <si>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</si>
  <si>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</si>
  <si>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</si>
  <si>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</si>
  <si>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</si>
  <si>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</si>
  <si>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</si>
  <si>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</si>
  <si>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</si>
  <si>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</si>
  <si>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</si>
  <si>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</si>
  <si>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</si>
  <si>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</si>
  <si>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</si>
  <si>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</si>
  <si>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</si>
  <si>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</si>
  <si>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</si>
  <si>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</si>
  <si>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</si>
  <si>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</si>
  <si>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</si>
  <si>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</si>
  <si>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</si>
  <si>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</si>
  <si>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</si>
  <si>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</si>
  <si>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</si>
  <si>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</si>
  <si>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</si>
  <si>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</si>
  <si>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</si>
  <si>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</si>
  <si>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</si>
  <si>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</si>
  <si>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</si>
  <si>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</si>
  <si>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</si>
  <si>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</si>
  <si>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</si>
  <si>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</si>
  <si>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</si>
  <si>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</si>
  <si>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</si>
  <si>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</si>
  <si>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</si>
  <si>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</si>
  <si>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</si>
  <si>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</si>
  <si>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</si>
  <si>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</si>
  <si>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</si>
  <si>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</si>
  <si>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</si>
  <si>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</si>
  <si>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</si>
  <si>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</si>
  <si>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</si>
  <si>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</si>
  <si>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</si>
  <si>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</si>
  <si>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</si>
  <si>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</si>
  <si>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</si>
  <si>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</si>
  <si>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</si>
  <si>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</si>
  <si>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</si>
  <si>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</si>
  <si>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</si>
  <si>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</si>
  <si>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</si>
  <si>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</si>
  <si>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</si>
  <si>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</si>
  <si>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</si>
  <si>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</si>
  <si>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</si>
  <si>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</si>
  <si>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</si>
  <si>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</si>
  <si>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</si>
  <si>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</si>
  <si>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</si>
  <si>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</si>
  <si>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</si>
  <si>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</si>
  <si>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</si>
  <si>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</si>
  <si>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</si>
  <si>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</si>
  <si>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</si>
  <si>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</si>
  <si>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</si>
  <si>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</si>
  <si>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</si>
  <si>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</si>
  <si>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</si>
  <si>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</si>
  <si>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</si>
  <si>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</si>
  <si>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</si>
  <si>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</si>
  <si>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</si>
  <si>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</si>
  <si>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</si>
  <si>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</si>
  <si>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</si>
  <si>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</si>
  <si>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</si>
  <si>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</si>
  <si>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</si>
  <si>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</si>
  <si>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</si>
  <si>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</si>
  <si>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</si>
  <si>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</si>
  <si>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</si>
  <si>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</si>
  <si>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</si>
  <si>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</si>
  <si>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</si>
  <si>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</si>
  <si>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</si>
  <si>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</si>
  <si>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</si>
  <si>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</si>
  <si>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</si>
  <si>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</si>
  <si>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</si>
  <si>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</si>
  <si>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</si>
  <si>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</si>
  <si>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</si>
  <si>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</si>
  <si>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</si>
  <si>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</si>
  <si>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</si>
  <si>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</si>
  <si>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</si>
  <si>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</si>
  <si>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</si>
  <si>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</si>
  <si>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</si>
  <si>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</si>
  <si>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</si>
  <si>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</si>
  <si>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</si>
  <si>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</si>
  <si>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</si>
  <si>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</si>
  <si>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</si>
  <si>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</si>
  <si>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</si>
  <si>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</si>
  <si>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</si>
  <si>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</si>
  <si>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</si>
  <si>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</si>
  <si>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</si>
  <si>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</si>
  <si>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</si>
  <si>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</si>
  <si>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</si>
  <si>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</si>
  <si>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</si>
  <si>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</si>
  <si>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</si>
  <si>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</si>
  <si>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</si>
  <si>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</si>
  <si>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</si>
  <si>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</si>
  <si>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</si>
  <si>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</si>
  <si>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</si>
  <si>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</si>
  <si>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</si>
  <si>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</si>
  <si>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</si>
  <si>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</si>
  <si>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</si>
  <si>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</si>
  <si>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</si>
  <si>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</si>
  <si>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</si>
  <si>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</si>
  <si>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</si>
  <si>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</si>
  <si>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</si>
  <si>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</si>
  <si>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</si>
  <si>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</si>
  <si>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</si>
  <si>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</si>
  <si>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</si>
  <si>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</si>
  <si>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</si>
  <si>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</si>
  <si>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</si>
  <si>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</si>
  <si>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</si>
  <si>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</si>
  <si>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</si>
  <si>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</si>
  <si>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</si>
  <si>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</si>
  <si>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</si>
  <si>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</si>
  <si>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</si>
  <si>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</si>
  <si>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</si>
  <si>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</si>
  <si>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</si>
  <si>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</si>
  <si>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</si>
  <si>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</si>
  <si>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</si>
  <si>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</si>
  <si>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</si>
  <si>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</si>
  <si>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</si>
  <si>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</si>
  <si>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</si>
  <si>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</si>
  <si>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</si>
  <si>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</si>
  <si>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</si>
  <si>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</si>
  <si>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</si>
  <si>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</si>
  <si>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</si>
  <si>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</si>
  <si>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</si>
  <si>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</si>
  <si>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</si>
  <si>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</si>
  <si>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</si>
  <si>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</si>
  <si>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</si>
  <si>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</si>
  <si>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</si>
  <si>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</si>
  <si>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</si>
  <si>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</si>
  <si>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</si>
  <si>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</si>
  <si>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</si>
  <si>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</si>
  <si>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</si>
  <si>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</si>
  <si>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</si>
  <si>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</si>
  <si>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</si>
  <si>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</si>
  <si>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</si>
  <si>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</si>
  <si>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</si>
  <si>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</si>
  <si>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</si>
  <si>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</si>
  <si>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</si>
  <si>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</si>
  <si>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</si>
  <si>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</si>
  <si>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</si>
  <si>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</si>
  <si>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</si>
  <si>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</si>
  <si>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</si>
  <si>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</si>
  <si>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</si>
  <si>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</si>
  <si>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</si>
  <si>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</si>
  <si>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</si>
  <si>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</si>
  <si>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</si>
  <si>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</si>
  <si>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</si>
  <si>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</si>
  <si>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</si>
  <si>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</si>
  <si>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</si>
  <si>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</si>
  <si>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</si>
  <si>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</si>
  <si>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</si>
  <si>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</si>
  <si>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</si>
  <si>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</si>
  <si>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</si>
  <si>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</si>
  <si>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</si>
  <si>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</si>
  <si>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</si>
  <si>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</si>
  <si>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</si>
  <si>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</si>
  <si>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</si>
  <si>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</si>
  <si>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</si>
  <si>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</si>
  <si>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</si>
  <si>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</si>
  <si>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</si>
  <si>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</si>
  <si>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</si>
  <si>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</si>
  <si>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</si>
  <si>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</si>
  <si>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</si>
  <si>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</si>
  <si>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</si>
  <si>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</si>
  <si>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</si>
  <si>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</si>
  <si>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</si>
  <si>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</si>
  <si>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</si>
  <si>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</si>
  <si>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</si>
  <si>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</si>
  <si>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</si>
  <si>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</si>
  <si>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</si>
  <si>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</si>
  <si>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</si>
  <si>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</si>
  <si>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</si>
  <si>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</si>
  <si>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</si>
  <si>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</si>
  <si>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</si>
  <si>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</si>
  <si>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</si>
  <si>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</si>
  <si>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</si>
  <si>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</si>
  <si>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</si>
  <si>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</si>
  <si>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</si>
  <si>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</si>
  <si>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</si>
  <si>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</si>
  <si>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</si>
  <si>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</si>
  <si>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</si>
  <si>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</si>
  <si>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</si>
  <si>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</si>
  <si>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</si>
  <si>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</si>
  <si>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</si>
  <si>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</si>
  <si>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</si>
  <si>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</si>
  <si>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</si>
  <si>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</si>
  <si>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</si>
  <si>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</si>
  <si>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</si>
  <si>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</si>
  <si>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</si>
  <si>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</si>
  <si>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</si>
  <si>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</si>
  <si>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</si>
  <si>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</si>
  <si>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</si>
  <si>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</si>
  <si>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</si>
  <si>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</si>
  <si>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</si>
  <si>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</si>
  <si>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</si>
  <si>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</si>
  <si>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</si>
  <si>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</si>
  <si>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</si>
  <si>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</si>
  <si>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</si>
  <si>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</si>
  <si>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</si>
  <si>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</si>
  <si>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</si>
  <si>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</si>
  <si>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</si>
  <si>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</si>
  <si>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</si>
  <si>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</si>
  <si>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</si>
  <si>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</si>
  <si>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</si>
  <si>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</si>
  <si>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</si>
  <si>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</si>
  <si>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</si>
  <si>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</si>
  <si>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</si>
  <si>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</si>
  <si>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</si>
  <si>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</si>
  <si>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</si>
  <si>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</si>
  <si>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</si>
  <si>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</si>
  <si>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</si>
  <si>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</si>
  <si>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</si>
  <si>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</si>
  <si>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</si>
  <si>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</si>
  <si>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</si>
  <si>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</si>
  <si>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</si>
  <si>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</si>
  <si>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</si>
  <si>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</si>
  <si>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</si>
  <si>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</si>
  <si>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</si>
  <si>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</si>
  <si>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</si>
  <si>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</si>
  <si>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</si>
  <si>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</si>
  <si>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</si>
  <si>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</si>
  <si>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</si>
  <si>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</si>
  <si>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</si>
  <si>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</si>
  <si>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</si>
  <si>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</si>
  <si>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</si>
  <si>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</si>
  <si>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</si>
  <si>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</si>
  <si>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</si>
  <si>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</si>
  <si>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</si>
  <si>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</si>
  <si>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</si>
  <si>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</si>
  <si>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</si>
  <si>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</si>
  <si>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</si>
  <si>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</si>
  <si>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</si>
  <si>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</si>
  <si>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</si>
  <si>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</si>
  <si>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</si>
  <si>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</si>
  <si>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</si>
  <si>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</si>
  <si>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</si>
  <si>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</si>
  <si>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</si>
  <si>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</si>
  <si>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</si>
  <si>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</si>
  <si>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</si>
  <si>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</si>
  <si>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</si>
  <si>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</si>
  <si>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</si>
  <si>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</si>
  <si>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</si>
  <si>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</si>
  <si>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</si>
  <si>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</si>
  <si>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</si>
  <si>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</si>
  <si>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</si>
  <si>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</si>
  <si>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</si>
  <si>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</si>
  <si>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</si>
  <si>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</si>
  <si>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</si>
  <si>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</si>
  <si>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</si>
  <si>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</si>
  <si>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</si>
  <si>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</si>
  <si>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</si>
  <si>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</si>
  <si>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</si>
  <si>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</si>
  <si>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</si>
  <si>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</si>
  <si>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</si>
  <si>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</si>
  <si>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</si>
  <si>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</si>
  <si>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</si>
  <si>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</si>
  <si>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</si>
  <si>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</si>
  <si>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</si>
  <si>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</si>
  <si>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</si>
  <si>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</si>
  <si>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</si>
  <si>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</si>
  <si>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</si>
  <si>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</si>
  <si>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</si>
  <si>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</si>
  <si>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</si>
  <si>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</si>
  <si>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</si>
  <si>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</si>
  <si>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</si>
  <si>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</si>
  <si>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</si>
  <si>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</si>
  <si>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</si>
  <si>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</si>
  <si>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</si>
  <si>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</si>
  <si>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</si>
  <si>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</si>
  <si>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</si>
  <si>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</si>
  <si>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</si>
  <si>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</si>
  <si>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</si>
  <si>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</si>
  <si>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</si>
  <si>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</si>
  <si>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</si>
  <si>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</si>
  <si>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</si>
  <si>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</si>
  <si>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</si>
  <si>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</si>
  <si>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</si>
  <si>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</si>
  <si>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</si>
  <si>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</si>
  <si>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</si>
  <si>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</si>
  <si>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</si>
  <si>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</si>
  <si>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</si>
  <si>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</si>
  <si>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</si>
  <si>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</si>
  <si>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</si>
  <si>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</si>
  <si>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</si>
  <si>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</si>
  <si>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</si>
  <si>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</si>
  <si>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</si>
  <si>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</si>
  <si>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</si>
  <si>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</si>
  <si>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</si>
  <si>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</si>
  <si>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</si>
  <si>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</si>
  <si>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</si>
  <si>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</si>
  <si>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</si>
  <si>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</si>
  <si>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</si>
  <si>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</si>
  <si>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</si>
  <si>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</si>
  <si>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</si>
  <si>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</si>
  <si>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</si>
  <si>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</si>
  <si>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</si>
  <si>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</si>
  <si>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</si>
  <si>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</si>
  <si>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</si>
  <si>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</si>
  <si>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</si>
  <si>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</si>
  <si>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</si>
  <si>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</si>
  <si>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</si>
  <si>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</si>
  <si>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</si>
  <si>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</si>
  <si>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</si>
  <si>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</si>
  <si>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</si>
  <si>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</si>
  <si>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</si>
  <si>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</si>
  <si>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</si>
  <si>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</si>
  <si>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</si>
  <si>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</si>
  <si>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</si>
  <si>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</si>
  <si>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</si>
  <si>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</si>
  <si>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</si>
  <si>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</si>
  <si>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</si>
  <si>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</si>
  <si>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</si>
  <si>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</si>
  <si>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</si>
  <si>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</si>
  <si>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</si>
  <si>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</si>
  <si>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</si>
  <si>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</si>
  <si>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</si>
  <si>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</si>
  <si>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</si>
  <si>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</si>
  <si>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</si>
  <si>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</si>
  <si>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</si>
  <si>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</si>
  <si>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</si>
  <si>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</si>
  <si>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</si>
  <si>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</si>
  <si>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</si>
  <si>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</si>
  <si>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</si>
  <si>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</si>
  <si>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</si>
  <si>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</si>
  <si>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</si>
  <si>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</si>
  <si>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</si>
  <si>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</si>
  <si>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</si>
  <si>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</si>
  <si>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</si>
  <si>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</si>
  <si>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</si>
  <si>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</si>
  <si>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</si>
  <si>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</si>
  <si>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</si>
  <si>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</si>
  <si>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</si>
  <si>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</si>
  <si>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</si>
  <si>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</si>
  <si>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</si>
  <si>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</si>
  <si>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</si>
  <si>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</si>
  <si>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</si>
  <si>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</si>
  <si>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</si>
  <si>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</si>
  <si>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</si>
  <si>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</si>
  <si>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</si>
  <si>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</si>
  <si>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</si>
  <si>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</si>
  <si>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</si>
  <si>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</si>
  <si>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</si>
  <si>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</si>
  <si>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</si>
  <si>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</si>
  <si>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</si>
  <si>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</si>
  <si>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</si>
  <si>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</si>
  <si>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</si>
  <si>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</si>
  <si>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</si>
  <si>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</si>
  <si>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</si>
  <si>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</si>
  <si>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</si>
  <si>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</si>
  <si>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</si>
  <si>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</si>
  <si>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</si>
  <si>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</si>
  <si>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</si>
  <si>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</si>
  <si>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</si>
  <si>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</si>
  <si>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</si>
  <si>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</si>
  <si>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</si>
  <si>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</si>
  <si>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</si>
  <si>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</si>
  <si>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</si>
  <si>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</si>
  <si>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</si>
  <si>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</si>
  <si>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</si>
  <si>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</si>
  <si>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</si>
  <si>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</si>
  <si>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</si>
  <si>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</si>
  <si>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</si>
  <si>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</si>
  <si>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</si>
  <si>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</si>
  <si>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</si>
  <si>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</si>
  <si>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</si>
  <si>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</si>
  <si>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</si>
  <si>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</si>
  <si>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</si>
  <si>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</si>
  <si>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</si>
  <si>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</si>
  <si>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</si>
  <si>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</si>
  <si>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</si>
  <si>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</si>
  <si>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</si>
  <si>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</si>
  <si>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</si>
  <si>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</si>
  <si>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</si>
  <si>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</si>
  <si>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</si>
  <si>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</si>
  <si>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</si>
  <si>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</si>
  <si>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</si>
  <si>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</si>
  <si>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</si>
  <si>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</si>
  <si>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</si>
  <si>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</si>
  <si>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</si>
  <si>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</si>
  <si>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</si>
  <si>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</si>
  <si>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</si>
  <si>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</si>
  <si>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</si>
  <si>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</si>
  <si>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</si>
  <si>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</si>
  <si>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</si>
  <si>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</si>
  <si>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</si>
  <si>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</si>
  <si>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</si>
  <si>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</si>
  <si>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</si>
  <si>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</si>
  <si>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</si>
  <si>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</si>
  <si>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</si>
  <si>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</si>
  <si>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</si>
  <si>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</si>
  <si>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</si>
  <si>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</si>
  <si>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</si>
  <si>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</si>
  <si>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</si>
  <si>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</si>
  <si>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</si>
  <si>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</si>
  <si>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</si>
  <si>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</si>
  <si>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</si>
  <si>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</si>
  <si>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</si>
  <si>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</si>
  <si>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</si>
  <si>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</si>
  <si>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</si>
  <si>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</si>
  <si>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</si>
  <si>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</si>
  <si>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</si>
  <si>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</si>
  <si>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</si>
  <si>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</si>
  <si>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</si>
  <si>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</si>
  <si>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</si>
  <si>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</si>
  <si>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</si>
  <si>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</si>
  <si>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</si>
  <si>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</si>
  <si>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</si>
  <si>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</si>
  <si>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</si>
  <si>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</si>
  <si>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</si>
  <si>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</si>
  <si>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</si>
  <si>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</si>
  <si>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</si>
  <si>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</si>
  <si>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</si>
  <si>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</si>
  <si>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</si>
  <si>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</si>
  <si>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</si>
  <si>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</si>
  <si>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</si>
  <si>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</si>
  <si>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</si>
  <si>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</si>
  <si>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</si>
  <si>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</si>
  <si>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</si>
  <si>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</si>
  <si>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</si>
  <si>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</si>
  <si>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</si>
  <si>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</si>
  <si>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</si>
  <si>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</si>
  <si>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</si>
  <si>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</si>
  <si>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</si>
  <si>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</si>
  <si>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</si>
  <si>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</si>
  <si>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</si>
  <si>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</si>
  <si>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</si>
  <si>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</si>
  <si>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</si>
  <si>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</si>
  <si>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</si>
  <si>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</si>
  <si>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</si>
  <si>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</si>
  <si>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</si>
  <si>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</si>
  <si>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</si>
  <si>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</si>
  <si>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</si>
  <si>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</si>
  <si>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</si>
  <si>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</si>
  <si>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</si>
  <si>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</si>
  <si>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</si>
  <si>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</si>
  <si>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</si>
  <si>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</si>
  <si>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</si>
  <si>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</si>
  <si>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</si>
  <si>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</si>
  <si>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</si>
  <si>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</si>
  <si>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</si>
  <si>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</si>
  <si>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</si>
  <si>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</si>
  <si>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</si>
  <si>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</si>
  <si>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</si>
  <si>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</si>
  <si>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</si>
  <si>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</si>
  <si>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</si>
  <si>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</si>
  <si>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</si>
  <si>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</si>
  <si>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</si>
  <si>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</si>
  <si>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</si>
  <si>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</si>
  <si>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</si>
  <si>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</si>
  <si>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</si>
  <si>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</si>
  <si>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</si>
  <si>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</si>
  <si>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</si>
  <si>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</si>
  <si>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</si>
  <si>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</si>
  <si>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</si>
  <si>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</si>
  <si>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</si>
  <si>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</si>
  <si>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</si>
  <si>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</si>
  <si>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</si>
  <si>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</si>
  <si>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</si>
  <si>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</si>
  <si>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</si>
  <si>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</si>
  <si>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</si>
  <si>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</si>
  <si>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</si>
  <si>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</si>
  <si>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</si>
  <si>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</si>
  <si>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</si>
  <si>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</si>
  <si>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</si>
  <si>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</si>
  <si>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</si>
  <si>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</si>
  <si>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</si>
  <si>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</si>
  <si>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</si>
  <si>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</si>
  <si>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</si>
  <si>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</si>
  <si>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</si>
  <si>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</si>
  <si>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</si>
  <si>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</si>
  <si>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</si>
  <si>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</si>
  <si>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</si>
  <si>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</si>
  <si>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</si>
  <si>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</si>
  <si>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</si>
  <si>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</si>
  <si>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</si>
  <si>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</si>
  <si>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</si>
  <si>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</si>
  <si>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</si>
  <si>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</si>
  <si>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</si>
  <si>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</si>
  <si>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</si>
  <si>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</si>
  <si>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</si>
  <si>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</si>
  <si>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</si>
  <si>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</si>
  <si>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</si>
  <si>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</si>
  <si>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</si>
  <si>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</si>
  <si>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</si>
  <si>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</si>
  <si>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</si>
  <si>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</si>
  <si>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</si>
  <si>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</si>
  <si>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</si>
  <si>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</si>
  <si>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</si>
  <si>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</si>
  <si>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</si>
  <si>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</si>
  <si>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</si>
  <si>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</si>
  <si>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</si>
  <si>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</si>
  <si>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</si>
  <si>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</si>
  <si>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</si>
  <si>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</si>
  <si>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</si>
  <si>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</si>
  <si>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</si>
  <si>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</si>
  <si>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</si>
  <si>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</si>
  <si>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</si>
  <si>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</si>
  <si>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</si>
  <si>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</si>
  <si>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</si>
  <si>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</si>
  <si>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</si>
  <si>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</si>
  <si>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</si>
  <si>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</si>
  <si>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</si>
  <si>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</si>
  <si>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</si>
  <si>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</si>
  <si>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</si>
  <si>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</si>
  <si>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</si>
  <si>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</si>
  <si>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</si>
  <si>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</si>
  <si>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</si>
  <si>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</si>
  <si>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</si>
  <si>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</si>
  <si>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</si>
  <si>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</si>
  <si>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</si>
  <si>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</si>
  <si>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</si>
  <si>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</si>
  <si>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</si>
  <si>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</si>
  <si>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</si>
  <si>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</si>
  <si>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</si>
  <si>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</si>
  <si>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</si>
  <si>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</si>
  <si>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</si>
  <si>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</si>
  <si>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</si>
  <si>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</si>
  <si>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</si>
  <si>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</si>
  <si>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</si>
  <si>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</si>
  <si>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</si>
  <si>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</si>
  <si>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</si>
  <si>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</si>
  <si>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</si>
  <si>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</si>
  <si>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</si>
  <si>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</si>
  <si>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</si>
  <si>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</si>
  <si>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</si>
  <si>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</si>
  <si>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</si>
  <si>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</si>
  <si>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</si>
  <si>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</si>
  <si>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</si>
  <si>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</si>
  <si>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</si>
  <si>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</si>
  <si>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</si>
  <si>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</si>
  <si>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</si>
  <si>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</si>
  <si>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</si>
  <si>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</si>
  <si>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</si>
  <si>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</si>
  <si>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</si>
  <si>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</si>
  <si>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</si>
  <si>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</si>
  <si>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</si>
  <si>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</si>
  <si>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</si>
  <si>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</si>
  <si>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</si>
  <si>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</si>
  <si>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</si>
  <si>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</si>
  <si>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</si>
  <si>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</si>
  <si>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</si>
  <si>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</si>
  <si>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</si>
  <si>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</si>
  <si>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</si>
  <si>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</si>
  <si>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</si>
  <si>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</si>
  <si>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</si>
  <si>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</si>
  <si>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</si>
  <si>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</si>
  <si>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</si>
  <si>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</si>
  <si>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</si>
  <si>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</si>
  <si>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</si>
  <si>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</si>
  <si>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</si>
  <si>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</si>
  <si>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</si>
  <si>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</si>
  <si>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</si>
  <si>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</si>
  <si>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</si>
  <si>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</si>
  <si>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</si>
  <si>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</si>
  <si>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</si>
  <si>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</si>
  <si>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</si>
  <si>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</si>
  <si>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</si>
  <si>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</si>
  <si>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</si>
  <si>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</si>
  <si>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</si>
  <si>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</si>
  <si>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</si>
  <si>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</si>
  <si>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</si>
  <si>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</si>
  <si>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</si>
  <si>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</si>
  <si>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</si>
  <si>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</si>
  <si>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</si>
  <si>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</si>
  <si>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</si>
  <si>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</si>
  <si>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</si>
  <si>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</si>
  <si>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</si>
  <si>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</si>
  <si>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</si>
  <si>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</si>
  <si>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</si>
  <si>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</si>
  <si>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</si>
  <si>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</si>
  <si>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</si>
  <si>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</si>
  <si>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</si>
  <si>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</si>
  <si>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</si>
  <si>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</si>
  <si>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</si>
  <si>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</si>
  <si>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</si>
  <si>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</si>
  <si>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</si>
  <si>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</si>
  <si>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</si>
  <si>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</si>
  <si>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</si>
  <si>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</si>
  <si>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</si>
  <si>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</si>
  <si>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</si>
  <si>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</si>
  <si>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</si>
  <si>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</si>
  <si>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</si>
  <si>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</si>
  <si>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</si>
  <si>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</si>
  <si>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</si>
  <si>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</si>
  <si>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</si>
  <si>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</si>
  <si>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</si>
  <si>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</si>
  <si>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</si>
  <si>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</si>
  <si>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</si>
  <si>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</si>
  <si>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</si>
  <si>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</si>
  <si>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</si>
  <si>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</si>
  <si>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</si>
  <si>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</si>
  <si>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</si>
  <si>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</si>
  <si>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</si>
  <si>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</si>
  <si>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</si>
  <si>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</si>
  <si>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</si>
  <si>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</si>
  <si>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</si>
  <si>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</si>
  <si>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</si>
  <si>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</si>
  <si>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</si>
  <si>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</si>
  <si>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</si>
  <si>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</si>
  <si>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</si>
  <si>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</si>
  <si>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</si>
  <si>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</si>
  <si>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</si>
  <si>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</si>
  <si>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</si>
  <si>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</si>
  <si>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</si>
  <si>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</si>
  <si>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</si>
  <si>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</si>
  <si>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</si>
  <si>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</si>
  <si>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</si>
  <si>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</si>
  <si>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</si>
  <si>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</si>
  <si>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</si>
  <si>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</si>
  <si>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</si>
  <si>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</si>
  <si>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</si>
  <si>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</si>
  <si>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</si>
  <si>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</si>
  <si>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</si>
  <si>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</si>
  <si>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</si>
  <si>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</si>
  <si>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</si>
  <si>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</si>
  <si>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</si>
  <si>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</si>
  <si>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</si>
  <si>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</si>
  <si>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</si>
  <si>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</si>
  <si>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</si>
  <si>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</si>
  <si>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</si>
  <si>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</si>
  <si>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</si>
  <si>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</si>
  <si>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</si>
  <si>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</si>
  <si>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</si>
  <si>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</si>
  <si>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</si>
  <si>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</si>
  <si>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</si>
  <si>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</si>
  <si>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</si>
  <si>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</si>
  <si>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</si>
  <si>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</si>
  <si>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</si>
  <si>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</si>
  <si>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</si>
  <si>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</si>
  <si>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</si>
  <si>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</si>
  <si>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</si>
  <si>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</si>
  <si>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</si>
  <si>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</si>
  <si>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</si>
  <si>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</si>
  <si>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</si>
  <si>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</si>
  <si>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</si>
  <si>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</si>
  <si>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</si>
  <si>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</si>
  <si>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</si>
  <si>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</si>
  <si>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</si>
  <si>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</si>
  <si>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</si>
  <si>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</si>
  <si>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</si>
  <si>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</si>
  <si>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</si>
  <si>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</si>
  <si>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</si>
  <si>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</si>
  <si>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</si>
  <si>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</si>
  <si>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</si>
  <si>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</si>
  <si>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</si>
  <si>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</si>
  <si>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</si>
  <si>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</si>
  <si>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</si>
  <si>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</si>
  <si>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</si>
  <si>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</si>
  <si>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</si>
  <si>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</si>
  <si>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</si>
  <si>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</si>
  <si>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</si>
  <si>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</si>
  <si>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</si>
  <si>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</si>
  <si>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</si>
  <si>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</si>
  <si>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</si>
  <si>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</si>
  <si>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</si>
  <si>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</si>
  <si>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</si>
  <si>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</si>
  <si>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</si>
  <si>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</si>
  <si>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</si>
  <si>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</si>
  <si>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</si>
  <si>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</si>
  <si>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</si>
  <si>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</si>
  <si>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</si>
  <si>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</si>
  <si>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</si>
  <si>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</si>
  <si>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</si>
  <si>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</si>
  <si>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</si>
  <si>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</si>
  <si>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</si>
  <si>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</si>
  <si>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</si>
  <si>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</si>
  <si>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</si>
  <si>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</si>
  <si>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</si>
  <si>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</si>
  <si>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</si>
  <si>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</si>
  <si>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</si>
  <si>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</si>
  <si>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</si>
  <si>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</si>
  <si>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</si>
  <si>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</si>
  <si>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</si>
  <si>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</si>
  <si>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</si>
  <si>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</si>
  <si>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</si>
  <si>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</si>
  <si>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</si>
  <si>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</si>
  <si>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</si>
  <si>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</si>
  <si>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</si>
  <si>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</si>
  <si>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</si>
  <si>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</si>
  <si>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</si>
  <si>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</si>
  <si>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</si>
  <si>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</si>
  <si>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</si>
  <si>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</si>
  <si>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</si>
  <si>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</si>
  <si>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</si>
  <si>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</si>
  <si>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</si>
  <si>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</si>
  <si>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</si>
  <si>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</si>
  <si>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</si>
  <si>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</si>
  <si>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</si>
  <si>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</si>
  <si>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</si>
  <si>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</si>
  <si>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</si>
  <si>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</si>
  <si>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</si>
  <si>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</si>
  <si>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</si>
  <si>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</si>
  <si>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</si>
  <si>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</si>
  <si>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</si>
  <si>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</si>
  <si>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</si>
  <si>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</si>
  <si>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</si>
  <si>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</si>
  <si>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</si>
  <si>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</si>
  <si>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</si>
  <si>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</si>
  <si>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</si>
  <si>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</si>
  <si>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</si>
  <si>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</si>
  <si>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</si>
  <si>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</si>
  <si>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</si>
  <si>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</si>
  <si>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</si>
  <si>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</si>
  <si>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</si>
  <si>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</si>
  <si>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</si>
  <si>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</si>
  <si>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</si>
  <si>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</si>
  <si>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</si>
  <si>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</si>
  <si>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</si>
  <si>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</si>
  <si>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</si>
  <si>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</si>
  <si>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</si>
  <si>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</si>
  <si>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</si>
  <si>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</si>
  <si>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</si>
  <si>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</si>
  <si>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</si>
  <si>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</si>
  <si>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</si>
  <si>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</si>
  <si>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</si>
  <si>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</si>
  <si>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</si>
  <si>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</si>
  <si>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</si>
  <si>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</si>
  <si>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</si>
  <si>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</si>
  <si>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</si>
  <si>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</si>
  <si>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</si>
  <si>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</si>
  <si>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</si>
  <si>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</si>
  <si>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</si>
  <si>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</si>
  <si>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</si>
  <si>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</si>
  <si>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</si>
  <si>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</si>
  <si>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</si>
  <si>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</si>
  <si>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</si>
  <si>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</si>
  <si>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</si>
  <si>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</si>
  <si>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</si>
  <si>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</si>
  <si>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</si>
  <si>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</si>
  <si>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</si>
  <si>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</si>
  <si>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</si>
  <si>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</si>
  <si>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</si>
  <si>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</si>
  <si>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</si>
  <si>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</si>
  <si>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</si>
  <si>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</si>
  <si>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</si>
  <si>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</si>
  <si>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</si>
  <si>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</si>
  <si>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</si>
  <si>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</si>
  <si>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</si>
  <si>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</si>
  <si>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</si>
  <si>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</si>
  <si>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</si>
  <si>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</si>
  <si>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</si>
  <si>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</si>
  <si>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</si>
  <si>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</si>
  <si>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</si>
  <si>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</si>
  <si>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</si>
  <si>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</si>
  <si>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</si>
  <si>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</si>
  <si>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</si>
  <si>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</si>
  <si>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</si>
  <si>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</si>
  <si>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</si>
  <si>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</si>
  <si>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</si>
  <si>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</si>
  <si>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</si>
  <si>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</si>
  <si>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</si>
  <si>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</si>
  <si>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</si>
  <si>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</si>
  <si>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</si>
  <si>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</si>
  <si>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</si>
  <si>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</si>
  <si>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</si>
  <si>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</si>
  <si>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</si>
  <si>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</si>
  <si>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</si>
  <si>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</si>
  <si>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</si>
  <si>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</si>
  <si>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</si>
  <si>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</si>
  <si>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</si>
  <si>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</si>
  <si>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</si>
  <si>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</si>
  <si>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</si>
  <si>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</si>
  <si>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</si>
  <si>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</si>
  <si>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</si>
  <si>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</si>
  <si>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</si>
  <si>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</si>
  <si>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</si>
  <si>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</si>
  <si>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</si>
  <si>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</si>
  <si>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</si>
  <si>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</si>
  <si>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</si>
  <si>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</si>
  <si>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</si>
  <si>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</si>
  <si>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</si>
  <si>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</si>
  <si>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</si>
  <si>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</si>
  <si>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</si>
  <si>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</si>
  <si>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</si>
  <si>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</si>
  <si>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</si>
  <si>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</si>
  <si>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</si>
  <si>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</si>
  <si>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</si>
  <si>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</si>
  <si>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</si>
  <si>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</si>
  <si>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</si>
  <si>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</si>
  <si>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</si>
  <si>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</si>
  <si>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</si>
  <si>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</si>
  <si>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</si>
  <si>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</si>
  <si>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</si>
  <si>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</si>
  <si>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</si>
  <si>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</si>
  <si>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</si>
  <si>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</si>
  <si>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</si>
  <si>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</si>
  <si>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</si>
  <si>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</si>
  <si>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</si>
  <si>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</si>
  <si>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</si>
  <si>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</si>
  <si>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</si>
  <si>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</si>
  <si>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</si>
  <si>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</si>
  <si>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</si>
  <si>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</si>
  <si>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</si>
  <si>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</si>
  <si>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</si>
  <si>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</si>
  <si>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</si>
  <si>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</si>
  <si>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</si>
  <si>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</si>
  <si>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</si>
  <si>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</si>
  <si>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</si>
  <si>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</si>
  <si>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</si>
  <si>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</si>
  <si>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</si>
  <si>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</si>
  <si>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</si>
  <si>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</si>
  <si>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</si>
  <si>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</si>
  <si>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</si>
  <si>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</si>
  <si>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</si>
  <si>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</si>
  <si>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</si>
  <si>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</si>
  <si>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</si>
  <si>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</si>
  <si>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</si>
  <si>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</si>
  <si>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</si>
  <si>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</si>
  <si>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</si>
  <si>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</si>
  <si>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</si>
  <si>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</si>
  <si>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</si>
  <si>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</si>
  <si>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</si>
  <si>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</si>
  <si>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</si>
  <si>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</si>
  <si>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</si>
  <si>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</si>
  <si>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</si>
  <si>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</si>
  <si>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</si>
  <si>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</si>
  <si>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</si>
  <si>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</si>
  <si>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</si>
  <si>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</si>
  <si>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</si>
  <si>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</si>
  <si>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</si>
  <si>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</si>
  <si>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</si>
  <si>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</si>
  <si>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</si>
  <si>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</si>
  <si>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</si>
  <si>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</si>
  <si>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</si>
  <si>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</si>
  <si>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</si>
  <si>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</si>
  <si>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</si>
  <si>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</si>
  <si>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</si>
  <si>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</si>
  <si>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</si>
  <si>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</si>
  <si>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</si>
  <si>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</si>
  <si>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</si>
  <si>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</si>
  <si>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</si>
  <si>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</si>
  <si>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</si>
  <si>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</si>
  <si>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</si>
  <si>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</si>
  <si>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</si>
  <si>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</si>
  <si>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</si>
  <si>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</si>
  <si>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</si>
  <si>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</si>
  <si>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</si>
  <si>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</si>
  <si>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</si>
  <si>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</si>
  <si>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</si>
  <si>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</si>
  <si>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</si>
  <si>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</si>
  <si>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</si>
  <si>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</si>
  <si>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</si>
  <si>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</si>
  <si>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</si>
  <si>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</si>
  <si>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</si>
  <si>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</si>
  <si>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</si>
  <si>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</si>
  <si>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</si>
  <si>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</si>
  <si>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</si>
  <si>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</si>
  <si>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</si>
  <si>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</si>
  <si>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</si>
  <si>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</si>
  <si>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</si>
  <si>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</si>
  <si>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</si>
  <si>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</si>
  <si>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</si>
  <si>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</si>
  <si>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</si>
  <si>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</si>
  <si>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</si>
  <si>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</si>
  <si>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</si>
  <si>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</si>
  <si>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</si>
  <si>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</si>
  <si>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</si>
  <si>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</si>
  <si>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</si>
  <si>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</si>
  <si>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</si>
  <si>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</si>
  <si>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</si>
  <si>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</si>
  <si>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</si>
  <si>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</si>
  <si>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</si>
  <si>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</si>
  <si>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</si>
  <si>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</si>
  <si>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</si>
  <si>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</si>
  <si>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</si>
  <si>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</si>
  <si>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</si>
  <si>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</si>
  <si>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</si>
  <si>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</si>
  <si>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</si>
  <si>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</si>
  <si>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</si>
  <si>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</si>
  <si>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</si>
  <si>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</si>
  <si>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</si>
  <si>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</si>
  <si>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</si>
  <si>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</si>
  <si>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</si>
  <si>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</si>
  <si>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</si>
  <si>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</si>
  <si>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</si>
  <si>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</si>
  <si>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</si>
  <si>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</si>
  <si>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</si>
  <si>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</si>
  <si>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</si>
  <si>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</si>
  <si>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</si>
  <si>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</si>
  <si>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</si>
  <si>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</si>
  <si>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</si>
  <si>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</si>
  <si>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</si>
  <si>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</si>
  <si>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</si>
  <si>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</si>
  <si>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</si>
  <si>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</si>
  <si>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</si>
  <si>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</si>
  <si>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</si>
  <si>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</si>
  <si>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</si>
  <si>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</si>
  <si>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</si>
  <si>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</si>
  <si>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</si>
  <si>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</si>
  <si>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</si>
  <si>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</si>
  <si>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</si>
  <si>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</si>
  <si>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</si>
  <si>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</si>
  <si>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</si>
  <si>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</si>
  <si>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</si>
  <si>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</si>
  <si>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</si>
  <si>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</si>
  <si>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</si>
  <si>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</si>
  <si>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</si>
  <si>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</si>
  <si>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</si>
  <si>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</si>
  <si>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</si>
  <si>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</si>
  <si>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</si>
  <si>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</si>
  <si>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</si>
  <si>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</si>
  <si>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</si>
  <si>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</si>
  <si>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</si>
  <si>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</si>
  <si>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</si>
  <si>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</si>
  <si>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</si>
  <si>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</si>
  <si>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</si>
  <si>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</si>
  <si>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</si>
  <si>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</si>
  <si>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</si>
  <si>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</si>
  <si>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</si>
  <si>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</si>
  <si>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</si>
  <si>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</si>
  <si>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</si>
  <si>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</si>
  <si>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</si>
  <si>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</si>
  <si>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</si>
  <si>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</si>
  <si>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</si>
  <si>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</si>
  <si>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</si>
  <si>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</si>
  <si>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</si>
  <si>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</si>
  <si>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</si>
  <si>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</si>
  <si>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</si>
  <si>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</si>
  <si>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</si>
  <si>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</si>
  <si>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</si>
  <si>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</si>
  <si>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</si>
  <si>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</si>
  <si>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</si>
  <si>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</si>
  <si>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</si>
  <si>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</si>
  <si>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</si>
  <si>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</si>
  <si>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</si>
  <si>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</si>
  <si>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</si>
  <si>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</si>
  <si>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</si>
  <si>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</si>
  <si>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</si>
  <si>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</si>
  <si>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</si>
  <si>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</si>
  <si>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</si>
  <si>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</si>
  <si>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</si>
  <si>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</si>
  <si>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</si>
  <si>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</si>
  <si>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</si>
  <si>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</si>
  <si>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</si>
  <si>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</si>
  <si>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</si>
  <si>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</si>
  <si>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</si>
  <si>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</si>
  <si>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</si>
  <si>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</si>
  <si>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</si>
  <si>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</si>
  <si>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</si>
  <si>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</si>
  <si>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</si>
  <si>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</si>
  <si>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</si>
  <si>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</si>
  <si>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</si>
  <si>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</si>
  <si>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</si>
  <si>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</si>
  <si>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</si>
  <si>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</si>
  <si>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</si>
  <si>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</si>
  <si>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</si>
  <si>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</si>
  <si>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</si>
  <si>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</si>
  <si>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</si>
  <si>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</si>
  <si>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</si>
  <si>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</si>
  <si>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</si>
  <si>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</si>
  <si>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</si>
  <si>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</si>
  <si>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</si>
  <si>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</si>
  <si>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</si>
  <si>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</si>
  <si>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</si>
  <si>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</si>
  <si>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</si>
  <si>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</si>
  <si>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</si>
  <si>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</si>
  <si>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</si>
  <si>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</si>
  <si>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</si>
  <si>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</si>
  <si>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</si>
  <si>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</si>
  <si>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</si>
  <si>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</si>
  <si>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</si>
  <si>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</si>
  <si>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</si>
  <si>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</si>
  <si>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</si>
  <si>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</si>
  <si>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</si>
  <si>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</si>
  <si>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</si>
  <si>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</si>
  <si>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</si>
  <si>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</si>
  <si>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</si>
  <si>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</si>
  <si>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</si>
  <si>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</si>
  <si>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</si>
  <si>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</si>
  <si>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</si>
  <si>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</si>
  <si>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</si>
  <si>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</si>
  <si>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</si>
  <si>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</si>
  <si>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</si>
  <si>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</si>
  <si>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</si>
  <si>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</si>
  <si>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</si>
  <si>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</si>
  <si>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</si>
  <si>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</si>
  <si>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</si>
  <si>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</si>
  <si>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</si>
  <si>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</si>
  <si>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</si>
  <si>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</si>
  <si>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</si>
  <si>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</si>
  <si>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</si>
  <si>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</si>
  <si>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</si>
  <si>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</si>
  <si>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</si>
  <si>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</si>
  <si>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</si>
  <si>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</si>
  <si>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</si>
  <si>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</si>
  <si>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</si>
  <si>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</si>
  <si>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</si>
  <si>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</si>
  <si>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</si>
  <si>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</si>
  <si>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</si>
  <si>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</si>
  <si>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</si>
  <si>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</si>
  <si>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</si>
  <si>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</si>
  <si>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</si>
  <si>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</si>
  <si>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</si>
  <si>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</si>
  <si>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</si>
  <si>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</si>
  <si>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</si>
  <si>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</si>
  <si>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</si>
  <si>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</si>
  <si>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</si>
  <si>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</si>
  <si>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</si>
  <si>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</si>
  <si>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</si>
  <si>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</si>
  <si>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</si>
  <si>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</si>
  <si>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</si>
  <si>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</si>
  <si>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</si>
  <si>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</si>
  <si>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</si>
  <si>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</si>
  <si>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</si>
  <si>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</si>
  <si>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</si>
  <si>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</si>
  <si>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</si>
  <si>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</si>
  <si>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</si>
  <si>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</si>
  <si>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</si>
  <si>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</si>
  <si>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</si>
  <si>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</si>
  <si>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</si>
  <si>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</si>
  <si>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</si>
  <si>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</si>
  <si>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</si>
  <si>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</si>
  <si>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</si>
  <si>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</si>
  <si>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</si>
  <si>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</si>
  <si>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</si>
  <si>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</si>
  <si>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</si>
  <si>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</si>
  <si>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</si>
  <si>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</si>
  <si>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</si>
  <si>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</si>
  <si>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</si>
  <si>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</si>
  <si>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</si>
  <si>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</si>
  <si>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</si>
  <si>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</si>
  <si>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</si>
  <si>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</si>
  <si>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</si>
  <si>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</si>
  <si>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</si>
  <si>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</si>
  <si>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</si>
  <si>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</si>
  <si>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</si>
  <si>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</si>
  <si>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</si>
  <si>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</si>
  <si>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</si>
  <si>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</si>
  <si>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</si>
  <si>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</si>
  <si>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</si>
  <si>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</si>
  <si>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</si>
  <si>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</si>
  <si>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</si>
  <si>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</si>
  <si>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</si>
  <si>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</si>
  <si>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</si>
  <si>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</si>
  <si>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</si>
  <si>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</si>
  <si>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</si>
  <si>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</si>
  <si>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</si>
  <si>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</si>
  <si>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</si>
  <si>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</si>
  <si>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</si>
  <si>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</si>
  <si>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</si>
  <si>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</si>
  <si>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</si>
  <si>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</si>
  <si>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</si>
  <si>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</si>
  <si>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</si>
  <si>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</si>
  <si>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</si>
  <si>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</si>
  <si>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</si>
  <si>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</si>
  <si>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</si>
  <si>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</si>
  <si>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</si>
  <si>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</si>
  <si>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</si>
  <si>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</si>
  <si>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</si>
  <si>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</si>
  <si>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</si>
  <si>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</si>
  <si>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</si>
  <si>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</si>
  <si>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</si>
  <si>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</si>
  <si>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</si>
  <si>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</si>
  <si>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</si>
  <si>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</si>
  <si>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</si>
  <si>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</si>
  <si>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</si>
  <si>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</si>
  <si>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</si>
  <si>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</si>
  <si>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</si>
  <si>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</si>
  <si>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</si>
  <si>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</si>
  <si>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</si>
  <si>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</si>
  <si>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</si>
  <si>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</si>
  <si>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</si>
  <si>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</si>
  <si>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</si>
  <si>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</si>
  <si>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</si>
  <si>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</si>
  <si>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</si>
  <si>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</si>
  <si>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</si>
  <si>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</si>
  <si>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</si>
  <si>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</si>
  <si>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</si>
  <si>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</si>
  <si>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</si>
  <si>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</si>
  <si>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</si>
  <si>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</si>
  <si>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</si>
  <si>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</si>
  <si>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</si>
  <si>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</si>
  <si>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</si>
  <si>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</si>
  <si>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</si>
  <si>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</si>
  <si>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</si>
  <si>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</si>
  <si>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</si>
  <si>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</si>
  <si>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</si>
  <si>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</si>
  <si>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</si>
  <si>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</si>
  <si>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</si>
  <si>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</si>
  <si>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</si>
  <si>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</si>
  <si>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</si>
  <si>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</si>
  <si>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</si>
  <si>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</si>
  <si>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</si>
  <si>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</si>
  <si>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</si>
  <si>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</si>
  <si>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</si>
  <si>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</si>
  <si>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</si>
  <si>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</si>
  <si>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</si>
  <si>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</si>
  <si>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</si>
  <si>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</si>
  <si>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</si>
  <si>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</si>
  <si>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</si>
  <si>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</si>
  <si>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</si>
  <si>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</si>
  <si>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</si>
  <si>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</si>
  <si>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</si>
  <si>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</si>
  <si>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</si>
  <si>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</si>
  <si>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</si>
  <si>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</si>
  <si>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</si>
  <si>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</si>
  <si>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</si>
  <si>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</si>
  <si>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</si>
  <si>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</si>
  <si>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</si>
  <si>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</si>
  <si>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</si>
  <si>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</si>
  <si>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</si>
  <si>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</si>
  <si>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</si>
  <si>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</si>
  <si>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</si>
  <si>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</si>
  <si>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</si>
  <si>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</si>
  <si>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</si>
  <si>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</si>
  <si>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</si>
  <si>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</si>
  <si>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</si>
  <si>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</si>
  <si>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</si>
  <si>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</si>
  <si>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</si>
  <si>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</si>
  <si>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</si>
  <si>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</si>
  <si>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</si>
  <si>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</si>
  <si>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</si>
  <si>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</si>
  <si>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</si>
  <si>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</si>
  <si>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</si>
  <si>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</si>
  <si>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</si>
  <si>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</si>
  <si>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</si>
  <si>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</si>
  <si>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</si>
  <si>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</si>
  <si>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</si>
  <si>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</si>
  <si>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</si>
  <si>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</si>
  <si>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</si>
  <si>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</si>
  <si>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</si>
  <si>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</si>
  <si>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</si>
  <si>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</si>
  <si>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</si>
  <si>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</si>
  <si>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</si>
  <si>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</si>
  <si>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</si>
  <si>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</si>
  <si>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</si>
  <si>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</si>
  <si>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</si>
  <si>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</si>
  <si>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</si>
  <si>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</si>
  <si>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</si>
  <si>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</si>
  <si>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</si>
  <si>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</si>
  <si>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</si>
  <si>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</si>
  <si>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</si>
  <si>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</si>
  <si>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</si>
  <si>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</si>
  <si>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</si>
  <si>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</si>
  <si>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</si>
  <si>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</si>
  <si>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</si>
  <si>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</si>
  <si>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</si>
  <si>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</si>
  <si>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</si>
  <si>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</si>
  <si>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</si>
  <si>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</si>
  <si>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</si>
  <si>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</si>
  <si>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</si>
  <si>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</si>
  <si>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</si>
  <si>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</si>
  <si>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</si>
  <si>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</si>
  <si>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</si>
  <si>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</si>
  <si>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</si>
  <si>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</si>
  <si>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</si>
  <si>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</si>
  <si>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</si>
  <si>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</si>
  <si>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</si>
  <si>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</si>
  <si>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</si>
  <si>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</si>
  <si>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</si>
  <si>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</si>
  <si>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</si>
  <si>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</si>
  <si>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</si>
  <si>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</si>
  <si>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</si>
  <si>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</si>
  <si>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</si>
  <si>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</si>
  <si>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</si>
  <si>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</si>
  <si>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</si>
  <si>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</si>
  <si>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</si>
  <si>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</si>
  <si>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</si>
  <si>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</si>
  <si>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</si>
  <si>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</si>
  <si>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</si>
  <si>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</si>
  <si>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</si>
  <si>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</si>
  <si>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</si>
  <si>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</si>
  <si>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</si>
  <si>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</si>
  <si>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</si>
  <si>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</si>
  <si>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</si>
  <si>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</si>
  <si>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</si>
  <si>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</si>
  <si>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</si>
  <si>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</si>
  <si>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</si>
  <si>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</si>
  <si>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</si>
  <si>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</si>
  <si>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</si>
  <si>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</si>
  <si>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</si>
  <si>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</si>
  <si>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</si>
  <si>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</si>
  <si>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</si>
  <si>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</si>
  <si>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</si>
  <si>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</si>
  <si>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</si>
  <si>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</si>
  <si>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</si>
  <si>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</si>
  <si>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</si>
  <si>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</si>
  <si>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</si>
  <si>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</si>
  <si>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</si>
  <si>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</si>
  <si>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</si>
  <si>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</si>
  <si>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</si>
  <si>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</si>
  <si>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</si>
  <si>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</si>
  <si>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</si>
  <si>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</si>
  <si>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</si>
  <si>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</si>
  <si>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</si>
  <si>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</si>
  <si>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</si>
  <si>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</si>
  <si>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</si>
  <si>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</si>
  <si>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</si>
  <si>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</si>
  <si>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</si>
  <si>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</si>
  <si>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</si>
  <si>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</si>
  <si>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</si>
  <si>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</si>
  <si>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</si>
  <si>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</si>
  <si>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</si>
  <si>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</si>
  <si>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</si>
  <si>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</si>
  <si>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</si>
  <si>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</si>
  <si>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</si>
  <si>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</si>
  <si>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</si>
  <si>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</si>
  <si>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</si>
  <si>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</si>
  <si>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</si>
  <si>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</si>
  <si>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</si>
  <si>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</si>
  <si>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</si>
  <si>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</si>
  <si>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</si>
  <si>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</si>
  <si>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</si>
  <si>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</si>
  <si>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</si>
  <si>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</si>
  <si>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</si>
  <si>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</si>
  <si>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</si>
  <si>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</si>
  <si>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</si>
  <si>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</si>
  <si>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</si>
  <si>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</si>
  <si>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</si>
  <si>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</si>
  <si>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</si>
  <si>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</si>
  <si>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</si>
  <si>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</si>
  <si>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</si>
  <si>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</si>
  <si>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</si>
  <si>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</si>
  <si>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</si>
  <si>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</si>
  <si>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</si>
  <si>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</si>
  <si>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</si>
  <si>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</si>
  <si>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</si>
  <si>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</si>
  <si>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</si>
  <si>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</si>
  <si>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</si>
  <si>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</si>
  <si>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</si>
  <si>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</si>
  <si>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</si>
  <si>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</si>
  <si>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</si>
  <si>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</si>
  <si>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</si>
  <si>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</si>
  <si>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</si>
  <si>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</si>
  <si>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</si>
  <si>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</si>
  <si>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</si>
  <si>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</si>
  <si>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</si>
  <si>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</si>
  <si>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</si>
  <si>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</si>
  <si>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</si>
  <si>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</si>
  <si>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</si>
  <si>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</si>
  <si>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</si>
  <si>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</si>
  <si>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</si>
  <si>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</si>
  <si>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</si>
  <si>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</si>
  <si>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</si>
  <si>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</si>
  <si>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</si>
  <si>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</si>
  <si>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</si>
  <si>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</si>
  <si>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</si>
  <si>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</si>
  <si>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</si>
  <si>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</si>
  <si>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</si>
  <si>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</si>
  <si>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</si>
  <si>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</si>
  <si>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</si>
  <si>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</si>
  <si>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</si>
  <si>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</si>
  <si>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</si>
  <si>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</si>
  <si>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</si>
  <si>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</si>
  <si>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</si>
  <si>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</si>
  <si>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</si>
  <si>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</si>
  <si>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</si>
  <si>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</si>
  <si>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</si>
  <si>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</si>
  <si>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</si>
  <si>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</si>
  <si>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</si>
  <si>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</si>
  <si>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</si>
  <si>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</si>
  <si>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</si>
  <si>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</si>
  <si>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</si>
  <si>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</si>
  <si>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</si>
  <si>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</si>
  <si>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</si>
  <si>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</si>
  <si>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</si>
  <si>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</si>
  <si>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</si>
  <si>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</si>
  <si>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</si>
  <si>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</si>
  <si>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</si>
  <si>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</si>
  <si>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</si>
  <si>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</si>
  <si>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</si>
  <si>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</si>
  <si>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</si>
  <si>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</si>
  <si>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</si>
  <si>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</si>
  <si>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</si>
  <si>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</si>
  <si>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</si>
  <si>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</si>
  <si>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</si>
  <si>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</si>
  <si>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</si>
  <si>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</si>
  <si>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</si>
  <si>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</si>
  <si>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</si>
  <si>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</si>
  <si>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</si>
  <si>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</si>
  <si>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</si>
  <si>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</si>
  <si>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</si>
  <si>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</si>
  <si>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</si>
  <si>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</si>
  <si>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</si>
  <si>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</si>
  <si>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</si>
  <si>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</si>
  <si>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</si>
  <si>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</si>
  <si>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</si>
  <si>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</si>
  <si>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</si>
  <si>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</si>
  <si>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</si>
  <si>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</si>
  <si>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</si>
  <si>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</si>
  <si>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</si>
  <si>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</si>
  <si>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</si>
  <si>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</si>
  <si>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</si>
  <si>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</si>
  <si>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</si>
  <si>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</si>
  <si>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</si>
  <si>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</si>
  <si>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</si>
  <si>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</si>
  <si>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</si>
  <si>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</si>
  <si>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</si>
  <si>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</si>
  <si>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</si>
  <si>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</si>
  <si>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</si>
  <si>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</si>
  <si>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</si>
  <si>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</si>
  <si>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</si>
  <si>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</si>
  <si>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</si>
  <si>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</si>
  <si>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</si>
  <si>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</si>
  <si>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</si>
  <si>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</si>
  <si>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</si>
  <si>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</si>
  <si>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</si>
  <si>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</si>
  <si>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</si>
  <si>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</si>
  <si>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</si>
  <si>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</si>
  <si>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</si>
  <si>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</si>
  <si>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</si>
  <si>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</si>
  <si>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</si>
  <si>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</si>
  <si>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</si>
  <si>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</si>
  <si>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</si>
  <si>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</si>
  <si>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</si>
  <si>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</si>
  <si>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</si>
  <si>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</si>
  <si>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</si>
  <si>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</si>
  <si>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</si>
  <si>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</si>
  <si>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</si>
  <si>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</si>
  <si>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</si>
  <si>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</si>
  <si>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</si>
  <si>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</si>
  <si>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</si>
  <si>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</si>
  <si>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</si>
  <si>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</si>
  <si>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</si>
  <si>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</si>
  <si>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</si>
  <si>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</si>
  <si>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</si>
  <si>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</si>
  <si>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</si>
  <si>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</si>
  <si>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</si>
  <si>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</si>
  <si>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</si>
  <si>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</si>
  <si>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</si>
  <si>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</si>
  <si>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</si>
  <si>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</si>
  <si>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</si>
  <si>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</si>
  <si>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</si>
  <si>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</si>
  <si>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</si>
  <si>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</si>
  <si>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</si>
  <si>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</si>
  <si>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</si>
  <si>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</si>
  <si>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</si>
  <si>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</si>
  <si>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</si>
  <si>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</si>
  <si>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</si>
  <si>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</si>
  <si>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</si>
  <si>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</si>
  <si>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</si>
  <si>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</si>
  <si>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</si>
  <si>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</si>
  <si>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</si>
  <si>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</si>
  <si>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</si>
  <si>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</si>
  <si>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</si>
  <si>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</si>
  <si>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</si>
  <si>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</si>
  <si>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</si>
  <si>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</si>
  <si>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</si>
  <si>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</si>
  <si>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</si>
  <si>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</si>
  <si>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</si>
  <si>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</si>
  <si>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</si>
  <si>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</si>
  <si>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</si>
  <si>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</si>
  <si>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</si>
  <si>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</si>
  <si>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</si>
  <si>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</si>
  <si>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</si>
  <si>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</si>
  <si>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</si>
  <si>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</si>
  <si>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</si>
  <si>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</si>
  <si>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</si>
  <si>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</si>
  <si>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</si>
  <si>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</si>
  <si>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</si>
  <si>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</si>
  <si>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</si>
  <si>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</si>
  <si>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</si>
  <si>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</si>
  <si>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</si>
  <si>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</si>
  <si>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</si>
  <si>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</si>
  <si>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</si>
  <si>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</si>
  <si>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</si>
  <si>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</si>
  <si>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</si>
  <si>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</si>
  <si>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</si>
  <si>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</si>
  <si>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</si>
  <si>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</si>
  <si>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</si>
  <si>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</si>
  <si>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</si>
  <si>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</si>
  <si>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</si>
  <si>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</si>
  <si>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</si>
  <si>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</si>
  <si>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</si>
  <si>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</si>
  <si>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</si>
  <si>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</si>
  <si>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</si>
  <si>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</si>
  <si>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</si>
  <si>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</si>
  <si>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</si>
  <si>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</si>
  <si>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</si>
  <si>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</si>
  <si>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</si>
  <si>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</si>
  <si>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</si>
  <si>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</si>
  <si>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</si>
  <si>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</si>
  <si>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</si>
  <si>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</si>
  <si>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</si>
  <si>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</si>
  <si>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</si>
  <si>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</si>
  <si>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</si>
  <si>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</si>
  <si>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</si>
  <si>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</si>
  <si>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</si>
  <si>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</si>
  <si>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</si>
  <si>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</si>
  <si>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</si>
  <si>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</si>
  <si>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</si>
  <si>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</si>
  <si>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</si>
  <si>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</si>
  <si>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</si>
  <si>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</si>
  <si>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</si>
  <si>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</si>
  <si>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</si>
  <si>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</si>
  <si>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</si>
  <si>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</si>
  <si>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</si>
  <si>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</si>
  <si>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</si>
  <si>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</si>
  <si>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</si>
  <si>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</si>
  <si>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</si>
  <si>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</si>
  <si>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</si>
  <si>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</si>
  <si>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</si>
  <si>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</si>
  <si>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</si>
  <si>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</si>
  <si>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</si>
  <si>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</si>
  <si>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</si>
  <si>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</si>
  <si>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</si>
  <si>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</si>
  <si>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</si>
  <si>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</si>
  <si>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</si>
  <si>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</si>
  <si>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</si>
  <si>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</si>
  <si>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</si>
  <si>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</si>
  <si>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</si>
  <si>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</si>
  <si>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</si>
  <si>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</si>
  <si>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</si>
  <si>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</si>
  <si>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</si>
  <si>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</si>
  <si>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</si>
  <si>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</si>
  <si>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</si>
  <si>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</si>
  <si>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</si>
  <si>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</si>
  <si>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</si>
  <si>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</si>
  <si>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</si>
  <si>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</si>
  <si>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</si>
  <si>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</si>
  <si>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</si>
  <si>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</si>
  <si>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</si>
  <si>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</si>
  <si>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</si>
  <si>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</si>
  <si>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</si>
  <si>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</si>
  <si>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</si>
  <si>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</si>
  <si>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</si>
  <si>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</si>
  <si>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</si>
  <si>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</si>
  <si>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</si>
  <si>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</si>
  <si>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</si>
  <si>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</si>
  <si>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</si>
  <si>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</si>
  <si>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</si>
  <si>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</si>
  <si>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</si>
  <si>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</si>
  <si>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</si>
  <si>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</si>
  <si>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</si>
  <si>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</si>
  <si>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</si>
  <si>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</si>
  <si>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</si>
  <si>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</si>
  <si>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</si>
  <si>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</si>
  <si>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</si>
  <si>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</si>
  <si>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</si>
  <si>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</si>
  <si>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</si>
  <si>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</si>
  <si>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</si>
  <si>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</si>
  <si>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</si>
  <si>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</si>
  <si>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</si>
  <si>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</si>
  <si>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</si>
  <si>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</si>
  <si>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</si>
  <si>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</si>
  <si>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</si>
  <si>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</si>
  <si>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</si>
  <si>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</si>
  <si>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</si>
  <si>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</si>
  <si>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</si>
  <si>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</si>
  <si>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</si>
  <si>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</si>
  <si>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</si>
  <si>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</si>
  <si>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</si>
  <si>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</si>
  <si>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</si>
  <si>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</si>
  <si>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</si>
  <si>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</si>
  <si>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</si>
  <si>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</si>
  <si>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</si>
  <si>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</si>
  <si>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</si>
  <si>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</si>
  <si>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</si>
  <si>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</si>
  <si>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</si>
  <si>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</si>
  <si>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</si>
  <si>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</si>
  <si>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</si>
  <si>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</si>
  <si>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</si>
  <si>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</si>
  <si>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</si>
  <si>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</si>
  <si>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</si>
  <si>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</si>
  <si>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</si>
  <si>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</si>
  <si>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</si>
  <si>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</si>
  <si>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</si>
  <si>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</si>
  <si>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</si>
  <si>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</si>
  <si>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</si>
  <si>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</si>
  <si>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</si>
  <si>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</si>
  <si>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</si>
  <si>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</si>
  <si>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</si>
  <si>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</si>
  <si>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</si>
  <si>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</si>
  <si>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</si>
  <si>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</si>
  <si>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</si>
  <si>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</si>
  <si>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</si>
  <si>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</si>
  <si>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</si>
  <si>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</si>
  <si>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</si>
  <si>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</si>
  <si>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</si>
  <si>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</si>
  <si>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</si>
  <si>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</si>
  <si>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</si>
  <si>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</si>
  <si>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</si>
  <si>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</si>
  <si>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</si>
  <si>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</si>
  <si>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</si>
  <si>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</si>
  <si>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</si>
  <si>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</si>
  <si>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</si>
  <si>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</si>
  <si>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</si>
  <si>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</si>
  <si>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</si>
  <si>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</si>
  <si>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</si>
  <si>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</si>
  <si>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</si>
  <si>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</si>
  <si>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</si>
  <si>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</si>
  <si>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</si>
  <si>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</si>
  <si>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</si>
  <si>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</si>
  <si>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</si>
  <si>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</si>
  <si>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</si>
  <si>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</si>
  <si>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</si>
  <si>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</si>
  <si>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</si>
  <si>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</si>
  <si>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</si>
  <si>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</si>
  <si>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</si>
  <si>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</si>
  <si>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</si>
  <si>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</si>
  <si>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</si>
  <si>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</si>
  <si>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</si>
  <si>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</si>
  <si>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</si>
  <si>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</si>
  <si>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</si>
  <si>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</si>
  <si>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</si>
  <si>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</si>
  <si>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</si>
  <si>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</si>
  <si>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</si>
  <si>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</si>
  <si>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</si>
  <si>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</si>
  <si>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</si>
  <si>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</si>
  <si>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</si>
  <si>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</si>
  <si>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</si>
  <si>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</si>
  <si>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</si>
  <si>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</si>
  <si>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</si>
  <si>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</si>
  <si>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</si>
  <si>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</si>
  <si>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</si>
  <si>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</si>
  <si>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</si>
  <si>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</si>
  <si>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</si>
  <si>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</si>
  <si>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</si>
  <si>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</si>
  <si>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</si>
  <si>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</si>
  <si>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</si>
  <si>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</si>
  <si>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</si>
  <si>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</si>
  <si>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</si>
  <si>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</si>
  <si>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</si>
  <si>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</si>
  <si>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</si>
  <si>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</si>
  <si>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</si>
  <si>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</si>
  <si>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</si>
  <si>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</si>
  <si>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</si>
  <si>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</si>
  <si>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</si>
  <si>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</si>
  <si>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</si>
  <si>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</si>
  <si>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</si>
  <si>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</si>
  <si>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</si>
  <si>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</si>
  <si>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</si>
  <si>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</si>
  <si>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</si>
  <si>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</si>
  <si>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</si>
  <si>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</si>
  <si>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</si>
  <si>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</si>
  <si>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</si>
  <si>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</si>
  <si>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</si>
  <si>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</si>
  <si>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</si>
  <si>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</si>
  <si>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</si>
  <si>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</si>
  <si>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</si>
  <si>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</si>
  <si>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</si>
  <si>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</si>
  <si>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</si>
  <si>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</si>
  <si>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</si>
  <si>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</si>
  <si>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</si>
  <si>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</si>
  <si>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</si>
  <si>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</si>
  <si>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</si>
  <si>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</si>
  <si>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</si>
  <si>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</si>
  <si>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</si>
  <si>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</si>
  <si>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</si>
  <si>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</si>
  <si>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</si>
  <si>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</si>
  <si>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</si>
  <si>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</si>
  <si>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</si>
  <si>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</si>
  <si>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</si>
  <si>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</si>
  <si>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</si>
  <si>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</si>
  <si>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</si>
  <si>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</si>
  <si>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</si>
  <si>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</si>
  <si>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</si>
  <si>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</si>
  <si>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</si>
  <si>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</si>
  <si>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</si>
  <si>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</si>
  <si>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</si>
  <si>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</si>
  <si>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</si>
  <si>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</si>
  <si>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</si>
  <si>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</si>
  <si>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</si>
  <si>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</si>
  <si>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</si>
  <si>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</si>
  <si>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</si>
  <si>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</si>
  <si>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</si>
  <si>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</si>
  <si>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</si>
  <si>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</si>
  <si>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</si>
  <si>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</si>
  <si>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</si>
  <si>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</si>
  <si>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</si>
  <si>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</si>
  <si>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</si>
  <si>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</si>
  <si>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</si>
  <si>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</si>
  <si>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</si>
  <si>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</si>
  <si>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</si>
  <si>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</si>
  <si>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</si>
  <si>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</si>
  <si>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</si>
  <si>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</si>
  <si>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</si>
  <si>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</si>
  <si>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</si>
  <si>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</si>
  <si>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</si>
  <si>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</si>
  <si>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</si>
  <si>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</si>
  <si>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</si>
  <si>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</si>
  <si>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</si>
  <si>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</si>
  <si>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</si>
  <si>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</si>
  <si>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</si>
  <si>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</si>
  <si>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</si>
  <si>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</si>
  <si>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</si>
  <si>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</si>
  <si>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</si>
  <si>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</si>
  <si>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</si>
  <si>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</si>
  <si>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</si>
  <si>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</si>
  <si>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</si>
  <si>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</si>
  <si>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</si>
  <si>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</si>
  <si>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</si>
  <si>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</si>
  <si>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</si>
  <si>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</si>
  <si>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</si>
  <si>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</si>
  <si>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</si>
  <si>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</si>
  <si>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</si>
  <si>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</si>
  <si>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</si>
  <si>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</si>
  <si>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</si>
  <si>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</si>
  <si>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</si>
  <si>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</si>
  <si>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</si>
  <si>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</si>
  <si>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</si>
  <si>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</si>
  <si>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</si>
  <si>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</si>
  <si>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</si>
  <si>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</si>
  <si>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</si>
  <si>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</si>
  <si>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</si>
  <si>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</si>
  <si>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</si>
  <si>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</si>
  <si>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</si>
  <si>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</si>
  <si>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</si>
  <si>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</si>
  <si>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</si>
  <si>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</si>
  <si>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</si>
  <si>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</si>
  <si>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</si>
  <si>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</si>
  <si>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</si>
  <si>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</si>
  <si>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</si>
  <si>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</si>
  <si>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</si>
  <si>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</si>
  <si>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</si>
  <si>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</si>
  <si>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</si>
  <si>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</si>
  <si>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</si>
  <si>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</si>
  <si>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</si>
  <si>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</si>
  <si>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</si>
  <si>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</si>
  <si>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</si>
  <si>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</si>
  <si>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</si>
  <si>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</si>
  <si>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</si>
  <si>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</si>
  <si>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</si>
  <si>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</si>
  <si>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</si>
  <si>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</si>
  <si>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</si>
  <si>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</si>
  <si>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</si>
  <si>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</si>
  <si>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</si>
  <si>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</si>
  <si>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</si>
  <si>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</si>
  <si>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</si>
  <si>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</si>
  <si>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</si>
  <si>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</si>
  <si>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</si>
  <si>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</si>
  <si>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</si>
  <si>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</si>
  <si>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</si>
  <si>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</si>
  <si>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</si>
  <si>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</si>
  <si>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</si>
  <si>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</si>
  <si>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</si>
  <si>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</si>
  <si>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</si>
  <si>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</si>
  <si>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</si>
  <si>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</si>
  <si>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</si>
  <si>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</si>
  <si>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</si>
  <si>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</si>
  <si>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</si>
  <si>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</si>
  <si>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</si>
  <si>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</si>
  <si>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</si>
  <si>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</si>
  <si>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</si>
  <si>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</si>
  <si>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</si>
  <si>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</si>
  <si>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</si>
  <si>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</si>
  <si>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</si>
  <si>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</si>
  <si>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</si>
  <si>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</si>
  <si>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</si>
  <si>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</si>
  <si>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</si>
  <si>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</si>
  <si>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</si>
  <si>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</si>
  <si>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</si>
  <si>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</si>
  <si>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</si>
  <si>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</si>
  <si>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</si>
  <si>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</si>
  <si>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</si>
  <si>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</si>
  <si>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</si>
  <si>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</si>
  <si>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</si>
  <si>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</si>
  <si>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</si>
  <si>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</si>
  <si>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</si>
  <si>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</si>
  <si>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</si>
  <si>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</si>
  <si>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</si>
  <si>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</si>
  <si>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</si>
  <si>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</si>
  <si>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</si>
  <si>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</si>
  <si>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</si>
  <si>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</si>
  <si>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</si>
  <si>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</si>
  <si>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</si>
  <si>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</si>
  <si>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</si>
  <si>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</si>
  <si>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</si>
  <si>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</si>
  <si>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</si>
  <si>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</si>
  <si>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</si>
  <si>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</si>
  <si>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</si>
  <si>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</si>
  <si>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</si>
  <si>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</si>
  <si>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</si>
  <si>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</si>
  <si>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</si>
  <si>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</si>
  <si>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</si>
  <si>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</si>
  <si>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</si>
  <si>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</si>
  <si>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</si>
  <si>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</si>
  <si>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</si>
  <si>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</si>
  <si>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</si>
  <si>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</si>
  <si>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</si>
  <si>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</si>
  <si>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</si>
  <si>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</si>
  <si>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</si>
  <si>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</si>
  <si>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</si>
  <si>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</si>
  <si>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</si>
  <si>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</si>
  <si>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</si>
  <si>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</si>
  <si>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</si>
  <si>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</si>
  <si>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</si>
  <si>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</si>
  <si>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</si>
  <si>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</si>
  <si>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</si>
  <si>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</si>
  <si>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</si>
  <si>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</si>
  <si>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</si>
  <si>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</si>
  <si>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</si>
  <si>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</si>
  <si>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</si>
  <si>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</si>
  <si>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</si>
  <si>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</si>
  <si>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</si>
  <si>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</si>
  <si>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</si>
  <si>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</si>
  <si>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</si>
  <si>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</si>
  <si>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</si>
  <si>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</si>
  <si>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</si>
  <si>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</si>
  <si>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</si>
  <si>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</si>
  <si>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</si>
  <si>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</si>
  <si>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</si>
  <si>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</si>
  <si>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</si>
  <si>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</si>
  <si>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</si>
  <si>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</si>
  <si>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</si>
  <si>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</si>
  <si>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</si>
  <si>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</si>
  <si>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</si>
  <si>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</si>
  <si>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</si>
  <si>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</si>
  <si>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</si>
  <si>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</si>
  <si>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</si>
  <si>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</si>
  <si>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</si>
  <si>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</si>
  <si>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</si>
  <si>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</si>
  <si>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</si>
  <si>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</si>
  <si>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</si>
  <si>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</si>
  <si>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</si>
  <si>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</si>
  <si>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</si>
  <si>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</si>
  <si>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</si>
  <si>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</si>
  <si>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</si>
  <si>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</si>
  <si>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</si>
  <si>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</si>
  <si>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</si>
  <si>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</si>
  <si>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</si>
  <si>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</si>
  <si>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</si>
  <si>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</si>
  <si>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</si>
  <si>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</si>
  <si>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</si>
  <si>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</si>
  <si>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</si>
  <si>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</si>
  <si>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</si>
  <si>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</si>
  <si>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</si>
  <si>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</si>
  <si>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</si>
  <si>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</si>
  <si>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</si>
  <si>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</si>
  <si>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</si>
  <si>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</si>
  <si>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</si>
  <si>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</si>
  <si>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</si>
  <si>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</si>
  <si>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</si>
  <si>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</si>
  <si>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</si>
  <si>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</si>
  <si>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</si>
  <si>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</si>
  <si>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</si>
  <si>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</si>
  <si>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</si>
  <si>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</si>
  <si>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</si>
  <si>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</si>
  <si>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</si>
  <si>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</si>
  <si>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</si>
  <si>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</si>
  <si>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</si>
  <si>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</si>
  <si>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</si>
  <si>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</si>
  <si>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</si>
  <si>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</si>
  <si>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</si>
  <si>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</si>
  <si>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</si>
  <si>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</si>
  <si>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</si>
  <si>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</si>
  <si>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</si>
  <si>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</si>
  <si>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</si>
  <si>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</si>
  <si>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</si>
  <si>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</si>
  <si>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</si>
  <si>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</si>
  <si>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</si>
  <si>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</si>
  <si>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</si>
  <si>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</si>
  <si>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</si>
  <si>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</si>
  <si>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</si>
  <si>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</si>
  <si>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</si>
  <si>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</si>
  <si>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</si>
  <si>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</si>
  <si>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</si>
  <si>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</si>
  <si>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</si>
  <si>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</si>
  <si>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</si>
  <si>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</si>
  <si>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</si>
  <si>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</si>
  <si>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</si>
  <si>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</si>
  <si>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</si>
  <si>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</si>
  <si>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</si>
  <si>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</si>
  <si>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</si>
  <si>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</si>
  <si>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</si>
  <si>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</si>
  <si>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</si>
  <si>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</si>
  <si>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</si>
  <si>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</si>
  <si>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</si>
  <si>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</si>
  <si>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</si>
  <si>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</si>
  <si>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</si>
  <si>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</si>
  <si>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</si>
  <si>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</si>
  <si>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</si>
  <si>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</si>
  <si>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</si>
  <si>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</si>
  <si>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</si>
  <si>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</si>
  <si>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</si>
  <si>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</si>
  <si>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</si>
  <si>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</si>
  <si>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</si>
  <si>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</si>
  <si>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</si>
  <si>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</si>
  <si>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</si>
  <si>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</si>
  <si>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</si>
  <si>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</si>
  <si>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</si>
  <si>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</si>
  <si>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</si>
  <si>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</si>
  <si>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</si>
  <si>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</si>
  <si>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</si>
  <si>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</si>
  <si>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</si>
  <si>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</si>
  <si>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</si>
  <si>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</si>
  <si>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</si>
  <si>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</si>
  <si>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</si>
  <si>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</si>
  <si>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</si>
  <si>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</si>
  <si>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</si>
  <si>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</si>
  <si>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</si>
  <si>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</si>
  <si>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</si>
  <si>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</si>
  <si>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</si>
  <si>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</si>
  <si>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</si>
  <si>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</si>
  <si>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</si>
  <si>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</si>
  <si>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</si>
  <si>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</si>
  <si>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</si>
  <si>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</si>
  <si>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</si>
  <si>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</si>
  <si>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</si>
  <si>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</si>
  <si>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</si>
  <si>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</si>
  <si>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</si>
  <si>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</si>
  <si>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</si>
  <si>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</si>
  <si>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</si>
  <si>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</si>
  <si>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</si>
  <si>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</si>
  <si>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</si>
  <si>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</si>
  <si>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</si>
  <si>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</si>
  <si>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</si>
  <si>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</si>
  <si>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</si>
  <si>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</si>
  <si>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</si>
  <si>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</si>
  <si>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</si>
  <si>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</si>
  <si>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</si>
  <si>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</si>
  <si>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</si>
  <si>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</si>
  <si>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</si>
  <si>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</si>
  <si>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</si>
  <si>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</si>
  <si>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</si>
  <si>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</si>
  <si>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</si>
  <si>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</si>
  <si>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</si>
  <si>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</si>
  <si>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</si>
  <si>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</si>
  <si>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</si>
  <si>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</si>
  <si>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</si>
  <si>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</si>
  <si>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</si>
  <si>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</si>
  <si>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</si>
  <si>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</si>
  <si>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</si>
  <si>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</si>
  <si>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</si>
  <si>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</si>
  <si>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</si>
  <si>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</si>
  <si>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</si>
  <si>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</si>
  <si>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</si>
  <si>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</si>
  <si>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</si>
  <si>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</si>
  <si>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</si>
  <si>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</si>
  <si>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</si>
  <si>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</si>
  <si>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</si>
  <si>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</si>
  <si>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</si>
  <si>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</si>
  <si>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</si>
  <si>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</si>
  <si>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</si>
  <si>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</si>
  <si>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</si>
  <si>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</si>
  <si>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</si>
  <si>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</si>
  <si>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</si>
  <si>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</si>
  <si>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</si>
  <si>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</si>
  <si>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</si>
  <si>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</si>
  <si>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</si>
  <si>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</si>
  <si>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</si>
  <si>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</si>
  <si>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</si>
  <si>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</si>
  <si>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</si>
  <si>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</si>
  <si>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</si>
  <si>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</si>
  <si>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</si>
  <si>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</si>
  <si>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</si>
  <si>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</si>
  <si>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</si>
  <si>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</si>
  <si>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</si>
  <si>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</si>
  <si>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</si>
  <si>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</si>
  <si>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</si>
  <si>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</si>
  <si>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</si>
  <si>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</si>
  <si>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</si>
  <si>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</si>
  <si>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</si>
  <si>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</si>
  <si>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</si>
  <si>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</si>
  <si>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</si>
  <si>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</si>
  <si>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</si>
  <si>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</si>
  <si>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</si>
  <si>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</si>
  <si>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</si>
  <si>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</si>
  <si>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</si>
  <si>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</si>
  <si>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</si>
  <si>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</si>
  <si>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</si>
  <si>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</si>
  <si>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</si>
  <si>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</si>
  <si>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</si>
  <si>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</si>
  <si>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</si>
  <si>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</si>
  <si>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</si>
  <si>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</si>
  <si>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</si>
  <si>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</si>
  <si>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</si>
  <si>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</si>
  <si>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</si>
  <si>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</si>
  <si>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</si>
  <si>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</si>
  <si>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</si>
  <si>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</si>
  <si>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</si>
  <si>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</si>
  <si>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</si>
  <si>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</si>
  <si>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</si>
  <si>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</si>
  <si>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</si>
  <si>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</si>
  <si>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</si>
  <si>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</si>
  <si>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</si>
  <si>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</si>
  <si>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</si>
  <si>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</si>
  <si>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</si>
  <si>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</si>
  <si>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</si>
  <si>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</si>
  <si>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</si>
  <si>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</si>
  <si>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</si>
  <si>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</si>
  <si>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</si>
  <si>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</si>
  <si>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</si>
  <si>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</si>
  <si>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</si>
  <si>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</si>
  <si>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</si>
  <si>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</si>
  <si>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</si>
  <si>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</si>
  <si>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</si>
  <si>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</si>
  <si>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</si>
  <si>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</si>
  <si>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</si>
  <si>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</si>
  <si>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</si>
  <si>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</si>
  <si>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</si>
  <si>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</si>
  <si>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</si>
  <si>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</si>
  <si>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</si>
  <si>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</si>
  <si>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</si>
  <si>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</si>
  <si>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</si>
  <si>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</si>
  <si>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</si>
  <si>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</si>
  <si>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</si>
  <si>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</si>
  <si>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</si>
  <si>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</si>
  <si>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</si>
  <si>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</si>
  <si>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</si>
  <si>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</si>
  <si>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</si>
  <si>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</si>
  <si>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</si>
  <si>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</si>
  <si>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</si>
  <si>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</si>
  <si>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</si>
  <si>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</si>
  <si>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</si>
  <si>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</si>
  <si>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</si>
  <si>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</si>
  <si>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</si>
  <si>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</si>
  <si>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</si>
  <si>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</si>
  <si>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</si>
  <si>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</si>
  <si>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</si>
  <si>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</si>
  <si>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</si>
  <si>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</si>
  <si>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</si>
  <si>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</si>
  <si>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</si>
  <si>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</si>
  <si>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</si>
  <si>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</si>
  <si>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</si>
  <si>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</si>
  <si>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</si>
  <si>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</si>
  <si>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</si>
  <si>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</si>
  <si>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</si>
  <si>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</si>
  <si>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</si>
  <si>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</si>
  <si>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</si>
  <si>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</si>
  <si>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</si>
  <si>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</si>
  <si>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</si>
  <si>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</si>
  <si>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</si>
  <si>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</si>
  <si>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</si>
  <si>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</si>
  <si>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</si>
  <si>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</si>
  <si>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</si>
  <si>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</si>
  <si>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</si>
  <si>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</si>
  <si>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</si>
  <si>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</si>
  <si>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</si>
  <si>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</si>
  <si>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</si>
  <si>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</si>
  <si>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</si>
  <si>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</si>
  <si>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</si>
  <si>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</si>
  <si>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</si>
  <si>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</si>
  <si>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</si>
  <si>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</si>
  <si>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</si>
  <si>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</si>
  <si>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</si>
  <si>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</si>
  <si>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</si>
  <si>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</si>
  <si>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</si>
  <si>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</si>
  <si>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</si>
  <si>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</si>
  <si>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</si>
  <si>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</si>
  <si>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</si>
  <si>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</si>
  <si>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</si>
  <si>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</si>
  <si>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</si>
  <si>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</si>
  <si>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</si>
  <si>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</si>
  <si>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</si>
  <si>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</si>
  <si>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</si>
  <si>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</si>
  <si>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</si>
  <si>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</si>
  <si>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</si>
  <si>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</si>
  <si>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</si>
  <si>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</si>
  <si>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</si>
  <si>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</si>
  <si>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</si>
  <si>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</si>
  <si>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</si>
  <si>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</si>
  <si>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</si>
  <si>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</si>
  <si>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</si>
  <si>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</si>
  <si>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</si>
  <si>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</si>
  <si>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</si>
  <si>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</si>
  <si>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</si>
  <si>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</si>
  <si>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</si>
  <si>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</si>
  <si>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</si>
  <si>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</si>
  <si>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</si>
  <si>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</si>
  <si>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</si>
  <si>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</si>
  <si>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</si>
  <si>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</si>
  <si>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</si>
  <si>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</si>
  <si>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</si>
  <si>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</si>
  <si>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</si>
  <si>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</si>
  <si>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</si>
  <si>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</si>
  <si>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</si>
  <si>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</si>
  <si>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</si>
  <si>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</si>
  <si>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</si>
  <si>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</si>
  <si>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</si>
  <si>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</si>
  <si>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</si>
  <si>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</si>
  <si>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</si>
  <si>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</si>
  <si>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</si>
  <si>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</si>
  <si>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</si>
  <si>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</si>
  <si>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</si>
  <si>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</si>
  <si>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</si>
  <si>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</si>
  <si>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</si>
  <si>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</si>
  <si>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</si>
  <si>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</si>
  <si>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</si>
  <si>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</si>
  <si>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</si>
  <si>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</si>
  <si>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</si>
  <si>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</si>
  <si>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</si>
  <si>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</si>
  <si>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</si>
  <si>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</si>
  <si>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</si>
  <si>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</si>
  <si>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</si>
  <si>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</si>
  <si>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</si>
  <si>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</si>
  <si>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</si>
  <si>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</si>
  <si>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</si>
  <si>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</si>
  <si>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</si>
  <si>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</si>
  <si>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</si>
  <si>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</si>
  <si>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</si>
  <si>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</si>
  <si>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</si>
  <si>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</si>
  <si>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</si>
  <si>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</si>
  <si>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</si>
  <si>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</si>
  <si>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</si>
  <si>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</si>
  <si>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</si>
  <si>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</si>
  <si>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</si>
  <si>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</si>
  <si>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</si>
  <si>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</si>
  <si>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</si>
  <si>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</si>
  <si>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</si>
  <si>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</si>
  <si>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</si>
  <si>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</si>
  <si>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</si>
  <si>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</si>
  <si>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</si>
  <si>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</si>
  <si>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</si>
  <si>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</si>
  <si>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</si>
  <si>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</si>
  <si>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</si>
  <si>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</si>
  <si>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</si>
  <si>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</si>
  <si>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</si>
  <si>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</si>
  <si>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</si>
  <si>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</si>
  <si>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</si>
  <si>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</si>
  <si>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</si>
  <si>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</si>
  <si>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</si>
  <si>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</si>
  <si>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</si>
  <si>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</si>
  <si>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</si>
  <si>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</si>
  <si>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</si>
  <si>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</si>
  <si>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</si>
  <si>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</si>
  <si>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</si>
  <si>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</si>
  <si>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</si>
  <si>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</si>
  <si>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</si>
  <si>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</si>
  <si>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</si>
  <si>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</si>
  <si>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</si>
  <si>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</si>
  <si>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</si>
  <si>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</si>
  <si>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</si>
  <si>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</si>
  <si>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</si>
  <si>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</si>
  <si>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</si>
  <si>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</si>
  <si>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</si>
  <si>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</si>
  <si>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</si>
  <si>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</si>
  <si>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</si>
  <si>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</si>
  <si>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</si>
  <si>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</si>
  <si>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</si>
  <si>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</si>
  <si>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</si>
  <si>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</si>
  <si>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</si>
  <si>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</si>
  <si>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</si>
  <si>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</si>
  <si>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</si>
  <si>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</si>
  <si>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</si>
  <si>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</si>
  <si>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</si>
  <si>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</si>
  <si>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</si>
  <si>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</si>
  <si>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</si>
  <si>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</si>
  <si>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</si>
  <si>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</si>
  <si>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</si>
  <si>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</si>
  <si>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</si>
  <si>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</si>
  <si>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</si>
  <si>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</si>
  <si>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</si>
  <si>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</si>
  <si>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</si>
  <si>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</si>
  <si>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</si>
  <si>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</si>
  <si>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</si>
  <si>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</si>
  <si>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</si>
  <si>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</si>
  <si>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</si>
  <si>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</si>
  <si>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</si>
  <si>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</si>
  <si>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</si>
  <si>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</si>
  <si>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</si>
  <si>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</si>
  <si>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</si>
  <si>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</si>
  <si>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</si>
  <si>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</si>
  <si>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</si>
  <si>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</si>
  <si>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</si>
  <si>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</si>
  <si>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</si>
  <si>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</si>
  <si>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</si>
  <si>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</si>
  <si>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</si>
  <si>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</si>
  <si>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</si>
  <si>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</si>
  <si>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</si>
  <si>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</si>
  <si>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</si>
  <si>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</si>
  <si>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</si>
  <si>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</si>
  <si>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</si>
  <si>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</si>
  <si>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</si>
  <si>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</si>
  <si>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</si>
  <si>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</si>
  <si>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</si>
  <si>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</si>
  <si>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</si>
  <si>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</si>
  <si>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</si>
  <si>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</si>
  <si>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</si>
  <si>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</si>
  <si>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</si>
  <si>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</si>
  <si>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</si>
  <si>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</si>
  <si>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</si>
  <si>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</si>
  <si>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</si>
  <si>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</si>
  <si>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</si>
  <si>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</si>
  <si>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</si>
  <si>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</si>
  <si>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</si>
  <si>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</si>
  <si>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</si>
  <si>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</si>
  <si>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</si>
  <si>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</si>
  <si>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</si>
  <si>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</si>
  <si>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</si>
  <si>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</si>
  <si>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</si>
  <si>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</si>
  <si>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</si>
  <si>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</si>
  <si>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</si>
  <si>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</si>
  <si>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</si>
  <si>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</si>
  <si>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</si>
  <si>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</si>
  <si>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</si>
  <si>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</si>
  <si>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</si>
  <si>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</si>
  <si>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</si>
  <si>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</si>
  <si>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</si>
  <si>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</si>
  <si>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</si>
  <si>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</si>
  <si>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</si>
  <si>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</si>
  <si>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</si>
  <si>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</si>
  <si>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</si>
  <si>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</si>
  <si>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</si>
  <si>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</si>
  <si>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</si>
  <si>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</si>
  <si>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</si>
  <si>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</si>
  <si>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</si>
  <si>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</si>
  <si>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</si>
  <si>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</si>
  <si>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</si>
  <si>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</si>
  <si>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</si>
  <si>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</si>
  <si>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</si>
  <si>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</si>
  <si>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</si>
  <si>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</si>
  <si>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</si>
  <si>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</si>
  <si>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</si>
  <si>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</si>
  <si>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</si>
  <si>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</si>
  <si>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</si>
  <si>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</si>
  <si>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</si>
  <si>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</si>
  <si>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</si>
  <si>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</si>
  <si>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</si>
  <si>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</si>
  <si>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</si>
  <si>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</si>
  <si>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</si>
  <si>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</si>
  <si>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</si>
  <si>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</si>
  <si>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</si>
  <si>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</si>
  <si>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</si>
  <si>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</si>
  <si>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</si>
  <si>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</si>
  <si>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</si>
  <si>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</si>
  <si>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</si>
  <si>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</si>
  <si>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</si>
  <si>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</si>
  <si>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</si>
  <si>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</si>
  <si>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</si>
  <si>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</si>
  <si>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</si>
  <si>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</si>
  <si>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</si>
  <si>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</si>
  <si>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</si>
  <si>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</si>
  <si>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</si>
  <si>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</si>
  <si>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</si>
  <si>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</si>
  <si>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</si>
  <si>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</si>
  <si>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</si>
  <si>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</si>
  <si>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</si>
  <si>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</si>
  <si>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</si>
  <si>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</si>
  <si>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</si>
  <si>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</si>
  <si>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</si>
  <si>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</si>
  <si>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</si>
  <si>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</si>
  <si>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</si>
  <si>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</si>
  <si>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</si>
  <si>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</si>
  <si>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</si>
  <si>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</si>
  <si>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</si>
  <si>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</si>
  <si>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</si>
  <si>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</si>
  <si>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</si>
  <si>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</si>
  <si>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</si>
  <si>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</si>
  <si>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</si>
  <si>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</si>
  <si>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</si>
  <si>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</si>
  <si>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</si>
  <si>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</si>
  <si>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</si>
  <si>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</si>
  <si>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</si>
  <si>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</si>
  <si>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</si>
  <si>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</si>
  <si>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</si>
  <si>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</si>
  <si>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</si>
  <si>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</si>
  <si>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</si>
  <si>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</si>
  <si>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</si>
  <si>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</si>
  <si>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</si>
  <si>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</si>
  <si>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</si>
  <si>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</si>
  <si>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</si>
  <si>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</si>
  <si>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</si>
  <si>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</si>
  <si>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</si>
  <si>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</si>
  <si>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</si>
  <si>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</si>
  <si>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</si>
  <si>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</si>
  <si>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</si>
  <si>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</si>
  <si>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</si>
  <si>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</si>
  <si>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</si>
  <si>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</si>
  <si>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</si>
  <si>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</si>
  <si>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</si>
  <si>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</si>
  <si>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</si>
  <si>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</si>
  <si>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</si>
  <si>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</si>
  <si>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</si>
  <si>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</si>
  <si>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</si>
  <si>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</si>
  <si>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</si>
  <si>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</si>
  <si>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</si>
  <si>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</si>
  <si>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</si>
  <si>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</si>
  <si>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</si>
  <si>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</si>
  <si>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</si>
  <si>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</si>
  <si>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</si>
  <si>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</si>
  <si>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</si>
  <si>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</si>
  <si>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</si>
  <si>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</si>
  <si>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</si>
  <si>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</si>
  <si>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</si>
  <si>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</si>
  <si>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</si>
  <si>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</si>
  <si>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</si>
  <si>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</si>
  <si>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</si>
  <si>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</si>
  <si>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</si>
  <si>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</si>
  <si>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</si>
  <si>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</si>
  <si>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</si>
  <si>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</si>
  <si>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</si>
  <si>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</si>
  <si>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</si>
  <si>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</si>
  <si>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</si>
  <si>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</si>
  <si>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</si>
  <si>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</si>
  <si>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</si>
  <si>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</si>
  <si>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</si>
  <si>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</si>
  <si>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</si>
  <si>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</si>
  <si>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</si>
  <si>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</si>
  <si>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</si>
  <si>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</si>
  <si>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</si>
  <si>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</si>
  <si>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</si>
  <si>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</si>
  <si>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</si>
  <si>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</si>
  <si>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</si>
  <si>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</si>
  <si>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</si>
  <si>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</si>
  <si>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</si>
  <si>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</si>
  <si>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</si>
  <si>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</si>
  <si>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</si>
  <si>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</si>
  <si>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</si>
  <si>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</si>
  <si>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</si>
  <si>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</si>
  <si>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</si>
  <si>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</si>
  <si>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</si>
  <si>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</si>
  <si>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</si>
  <si>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</si>
  <si>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</si>
  <si>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</si>
  <si>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</si>
  <si>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</si>
  <si>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</si>
  <si>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</si>
  <si>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</si>
  <si>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</si>
  <si>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</si>
  <si>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</si>
  <si>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</si>
  <si>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</si>
  <si>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</si>
  <si>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</si>
  <si>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</si>
  <si>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</si>
  <si>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</si>
  <si>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</si>
  <si>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</si>
  <si>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</si>
  <si>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</si>
  <si>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</si>
  <si>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</si>
  <si>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</si>
  <si>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</si>
  <si>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</si>
  <si>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</si>
  <si>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</si>
  <si>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</si>
  <si>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</si>
  <si>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</si>
  <si>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</si>
  <si>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</si>
  <si>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</si>
  <si>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</si>
  <si>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</si>
  <si>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</si>
  <si>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</si>
  <si>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</si>
  <si>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</si>
  <si>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</si>
  <si>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</si>
  <si>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</si>
  <si>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</si>
  <si>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</si>
  <si>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</si>
  <si>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</si>
  <si>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</si>
  <si>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</si>
  <si>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</si>
  <si>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</si>
  <si>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</si>
  <si>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</si>
  <si>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</si>
  <si>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</si>
  <si>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</si>
  <si>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</si>
  <si>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</si>
  <si>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</si>
  <si>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</si>
  <si>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</si>
  <si>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</si>
  <si>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</si>
  <si>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</si>
  <si>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</si>
  <si>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</si>
  <si>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</si>
  <si>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</si>
  <si>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</si>
  <si>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</si>
  <si>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</si>
  <si>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</si>
  <si>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</si>
  <si>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</si>
  <si>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</si>
  <si>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</si>
  <si>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</si>
  <si>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</si>
  <si>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</si>
  <si>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</si>
  <si>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</si>
  <si>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</si>
  <si>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</si>
  <si>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</si>
  <si>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</si>
  <si>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</si>
  <si>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</si>
  <si>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</si>
  <si>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</si>
  <si>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</si>
  <si>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</si>
  <si>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</si>
  <si>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</si>
  <si>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</si>
  <si>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</si>
  <si>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</si>
  <si>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</si>
  <si>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</si>
  <si>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</si>
  <si>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</si>
  <si>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</si>
  <si>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</si>
  <si>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</si>
  <si>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</si>
  <si>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</si>
  <si>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</si>
  <si>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</si>
  <si>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</si>
  <si>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</si>
  <si>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</si>
  <si>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</si>
  <si>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</si>
  <si>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</si>
  <si>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</si>
  <si>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</si>
  <si>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</si>
  <si>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</si>
  <si>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</si>
  <si>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</si>
  <si>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</si>
  <si>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</si>
  <si>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</si>
  <si>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</si>
  <si>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</si>
  <si>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</si>
  <si>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</si>
  <si>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</si>
  <si>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</si>
  <si>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</si>
  <si>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</si>
  <si>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</si>
  <si>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</si>
  <si>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</si>
  <si>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</si>
  <si>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</si>
  <si>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</si>
  <si>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</si>
  <si>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</si>
  <si>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</si>
  <si>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</si>
  <si>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</si>
  <si>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</si>
  <si>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</si>
  <si>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</si>
  <si>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</si>
  <si>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</si>
  <si>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</si>
  <si>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</si>
  <si>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</si>
  <si>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</si>
  <si>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</si>
  <si>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</si>
  <si>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</si>
  <si>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</si>
  <si>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</si>
  <si>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</si>
  <si>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</si>
  <si>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</si>
  <si>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</si>
  <si>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</si>
  <si>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</si>
  <si>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</si>
  <si>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</si>
  <si>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</si>
  <si>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</si>
  <si>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</si>
  <si>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</si>
  <si>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</si>
  <si>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</si>
  <si>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</si>
  <si>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</si>
  <si>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</si>
  <si>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</si>
  <si>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</si>
  <si>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</si>
  <si>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</si>
  <si>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</si>
  <si>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</si>
  <si>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</si>
  <si>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</si>
  <si>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</si>
  <si>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</si>
  <si>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</si>
  <si>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</si>
  <si>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</si>
  <si>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</si>
  <si>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</si>
  <si>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</si>
  <si>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</si>
  <si>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</si>
  <si>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</si>
  <si>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</si>
  <si>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</si>
  <si>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</si>
  <si>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</si>
  <si>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</si>
  <si>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</si>
  <si>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</si>
  <si>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</si>
  <si>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</si>
  <si>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</si>
  <si>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</si>
  <si>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</si>
  <si>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</si>
  <si>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</si>
  <si>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</si>
  <si>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</si>
  <si>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</si>
  <si>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</si>
  <si>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</si>
  <si>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</si>
  <si>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</si>
  <si>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</si>
  <si>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</si>
  <si>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</si>
  <si>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</si>
  <si>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</si>
  <si>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</si>
  <si>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</si>
  <si>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</si>
  <si>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</si>
  <si>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</si>
  <si>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</si>
  <si>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</si>
  <si>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</si>
  <si>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</si>
  <si>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</si>
  <si>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</si>
  <si>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</si>
  <si>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</si>
  <si>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</si>
  <si>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</si>
  <si>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</si>
  <si>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</si>
  <si>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</si>
  <si>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</si>
  <si>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</si>
  <si>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</si>
  <si>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</si>
  <si>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</si>
  <si>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</si>
  <si>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</si>
  <si>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</si>
  <si>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</si>
  <si>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</si>
  <si>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</si>
  <si>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</si>
  <si>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</si>
  <si>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</si>
  <si>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</si>
  <si>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</si>
  <si>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</si>
  <si>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</si>
  <si>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</si>
  <si>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</si>
  <si>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</si>
  <si>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</si>
  <si>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</si>
  <si>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</si>
  <si>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</si>
  <si>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</si>
  <si>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</si>
  <si>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</si>
  <si>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</si>
  <si>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</si>
  <si>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</si>
  <si>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</si>
  <si>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</si>
  <si>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</si>
  <si>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</si>
  <si>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</si>
  <si>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</si>
  <si>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</si>
  <si>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</si>
  <si>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</si>
  <si>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</si>
  <si>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</si>
  <si>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</si>
  <si>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</si>
  <si>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</si>
  <si>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</si>
  <si>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</si>
  <si>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</si>
  <si>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</si>
  <si>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</si>
  <si>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</si>
  <si>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</si>
  <si>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</si>
  <si>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</si>
  <si>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</si>
  <si>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</si>
  <si>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</si>
  <si>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</si>
  <si>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</si>
  <si>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</si>
  <si>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</si>
  <si>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</si>
  <si>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</si>
  <si>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</si>
  <si>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</si>
  <si>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</si>
  <si>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</si>
  <si>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</si>
  <si>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</si>
  <si>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</si>
  <si>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</si>
  <si>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</si>
  <si>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</si>
  <si>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</si>
  <si>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</si>
  <si>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</si>
  <si>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</si>
  <si>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</si>
  <si>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</si>
  <si>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</si>
  <si>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</si>
  <si>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</si>
  <si>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</si>
  <si>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</si>
  <si>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</si>
  <si>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</si>
  <si>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</si>
  <si>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</si>
  <si>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</si>
  <si>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</si>
  <si>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</si>
  <si>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</si>
  <si>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</si>
  <si>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</si>
  <si>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</si>
  <si>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</si>
  <si>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</si>
  <si>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</si>
  <si>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</si>
  <si>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</si>
  <si>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</si>
  <si>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</si>
  <si>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</si>
  <si>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</si>
  <si>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</si>
  <si>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</si>
  <si>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</si>
  <si>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</si>
  <si>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</si>
  <si>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</si>
  <si>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</si>
  <si>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</si>
  <si>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</si>
  <si>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</si>
  <si>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</si>
  <si>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</si>
  <si>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</si>
  <si>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</si>
  <si>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</si>
  <si>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</si>
  <si>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</si>
  <si>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</si>
  <si>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</si>
  <si>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</si>
  <si>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</si>
  <si>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</si>
  <si>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</si>
  <si>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</si>
  <si>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</si>
  <si>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</si>
  <si>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</si>
  <si>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</si>
  <si>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</si>
  <si>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</si>
  <si>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</si>
  <si>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</si>
  <si>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</si>
  <si>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</si>
  <si>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</si>
  <si>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</si>
  <si>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</si>
  <si>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</si>
  <si>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</si>
  <si>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</si>
  <si>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</si>
  <si>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</si>
  <si>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</si>
  <si>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</si>
  <si>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</si>
  <si>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</si>
  <si>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</si>
  <si>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</si>
  <si>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</si>
  <si>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</si>
  <si>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</si>
  <si>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</si>
  <si>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</si>
  <si>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</si>
  <si>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</si>
  <si>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</si>
  <si>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</si>
  <si>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</si>
  <si>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</si>
  <si>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</si>
  <si>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</si>
  <si>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</si>
  <si>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</si>
  <si>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</si>
  <si>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</si>
  <si>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</si>
  <si>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</si>
  <si>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</si>
  <si>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</si>
  <si>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</si>
  <si>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</si>
  <si>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</si>
  <si>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</si>
  <si>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</si>
  <si>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</si>
  <si>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</si>
  <si>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</si>
  <si>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</si>
  <si>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</si>
  <si>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</si>
  <si>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</si>
  <si>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</si>
  <si>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</si>
  <si>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</si>
  <si>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</si>
  <si>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</si>
  <si>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</si>
  <si>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</si>
  <si>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</si>
  <si>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</si>
  <si>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</si>
  <si>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</si>
  <si>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</si>
  <si>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</si>
  <si>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</si>
  <si>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</si>
  <si>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</si>
  <si>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</si>
  <si>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</si>
  <si>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</si>
  <si>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</si>
  <si>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</si>
  <si>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</si>
  <si>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</si>
  <si>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</si>
  <si>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</si>
  <si>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</si>
  <si>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</si>
  <si>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</si>
  <si>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</si>
  <si>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</si>
  <si>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</si>
  <si>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</si>
  <si>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</si>
  <si>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</si>
  <si>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</si>
  <si>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</si>
  <si>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</si>
  <si>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</si>
  <si>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</si>
  <si>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</si>
  <si>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</si>
  <si>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</si>
  <si>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</si>
  <si>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</si>
  <si>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</si>
  <si>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</si>
  <si>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</si>
  <si>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</si>
  <si>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</si>
  <si>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</si>
  <si>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</si>
  <si>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</si>
  <si>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</si>
  <si>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</si>
  <si>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</si>
  <si>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</si>
  <si>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</si>
  <si>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</si>
  <si>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</si>
  <si>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</si>
  <si>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</si>
  <si>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</si>
  <si>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</si>
  <si>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</si>
  <si>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</si>
  <si>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</si>
  <si>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</si>
  <si>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</si>
  <si>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</si>
  <si>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</si>
  <si>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</si>
  <si>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</si>
  <si>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</si>
  <si>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</si>
  <si>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</si>
  <si>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</si>
  <si>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</si>
  <si>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</si>
  <si>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</si>
  <si>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</si>
  <si>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</si>
  <si>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</si>
  <si>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</si>
  <si>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</si>
  <si>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</si>
  <si>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</si>
  <si>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</si>
  <si>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</si>
  <si>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</si>
  <si>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</si>
  <si>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</si>
  <si>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</si>
  <si>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</si>
  <si>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</si>
  <si>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</si>
  <si>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</si>
  <si>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</si>
  <si>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</si>
  <si>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</si>
  <si>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</si>
  <si>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</si>
  <si>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</si>
  <si>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</si>
  <si>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</si>
  <si>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</si>
  <si>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</si>
  <si>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</si>
  <si>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</si>
  <si>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</si>
  <si>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</si>
  <si>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</si>
  <si>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</si>
  <si>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</si>
  <si>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</si>
  <si>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</si>
  <si>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</si>
  <si>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</si>
  <si>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</si>
  <si>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</si>
  <si>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</si>
  <si>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</si>
  <si>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</si>
  <si>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</si>
  <si>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</si>
  <si>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</si>
  <si>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</si>
  <si>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</si>
  <si>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</si>
  <si>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</si>
  <si>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</si>
  <si>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</si>
  <si>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</si>
  <si>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</si>
  <si>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</si>
  <si>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</si>
  <si>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</si>
  <si>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</si>
  <si>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</si>
  <si>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</si>
  <si>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</si>
  <si>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</si>
  <si>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</si>
  <si>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</si>
  <si>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</si>
  <si>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</si>
  <si>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</si>
  <si>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</si>
  <si>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</si>
  <si>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</si>
  <si>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</si>
  <si>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</si>
  <si>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</si>
  <si>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</si>
  <si>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</si>
  <si>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</si>
  <si>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</si>
  <si>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</si>
  <si>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</si>
  <si>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</si>
  <si>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</si>
  <si>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</si>
  <si>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</si>
  <si>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</si>
  <si>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</si>
  <si>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</si>
  <si>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</si>
  <si>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</si>
  <si>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</si>
  <si>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</si>
  <si>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</si>
  <si>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</si>
  <si>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</si>
  <si>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</si>
  <si>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</si>
  <si>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</si>
  <si>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</si>
  <si>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</si>
  <si>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</si>
  <si>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</si>
  <si>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</si>
  <si>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</si>
  <si>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</si>
  <si>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</si>
  <si>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</si>
  <si>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</si>
  <si>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</si>
  <si>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</si>
  <si>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</si>
  <si>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</si>
  <si>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</si>
  <si>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</si>
  <si>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</si>
  <si>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</si>
  <si>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</si>
  <si>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</si>
  <si>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</si>
  <si>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</si>
  <si>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</si>
  <si>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</si>
  <si>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</si>
  <si>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</si>
  <si>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</si>
  <si>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</si>
  <si>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</si>
  <si>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</si>
  <si>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</si>
  <si>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</si>
  <si>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</si>
  <si>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</si>
  <si>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</si>
  <si>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</si>
  <si>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</si>
  <si>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</si>
  <si>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</si>
  <si>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</si>
  <si>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</si>
  <si>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</si>
  <si>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</si>
  <si>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</si>
  <si>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</si>
  <si>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</si>
  <si>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</si>
  <si>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</si>
  <si>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</si>
  <si>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</si>
  <si>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</si>
  <si>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</si>
  <si>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</si>
  <si>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</si>
  <si>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</si>
  <si>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</si>
  <si>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</si>
  <si>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</si>
  <si>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</si>
  <si>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</si>
  <si>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</si>
  <si>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</si>
  <si>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</si>
  <si>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</si>
  <si>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</si>
  <si>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</si>
  <si>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</si>
  <si>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</si>
  <si>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</si>
  <si>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</si>
  <si>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</si>
  <si>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</si>
  <si>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</si>
  <si>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</si>
  <si>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</si>
  <si>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</si>
  <si>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</si>
  <si>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</si>
  <si>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</si>
  <si>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</si>
  <si>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</si>
  <si>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</si>
  <si>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</si>
  <si>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</si>
  <si>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</si>
  <si>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</si>
  <si>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</si>
  <si>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</si>
  <si>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</si>
  <si>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</si>
  <si>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</si>
  <si>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</si>
  <si>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</si>
  <si>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</si>
  <si>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</si>
  <si>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</si>
  <si>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</si>
  <si>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</si>
  <si>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</si>
  <si>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</si>
  <si>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</si>
  <si>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</si>
  <si>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</si>
  <si>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</si>
  <si>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</si>
  <si>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</si>
  <si>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</si>
  <si>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</si>
  <si>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</si>
  <si>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</si>
  <si>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</si>
  <si>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</si>
  <si>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</si>
  <si>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</si>
  <si>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</si>
  <si>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</si>
  <si>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</si>
  <si>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</si>
  <si>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</si>
  <si>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</si>
  <si>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</si>
  <si>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</si>
  <si>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</si>
  <si>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</si>
  <si>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</si>
  <si>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</si>
  <si>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</si>
  <si>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</si>
  <si>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</si>
  <si>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</si>
  <si>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</si>
  <si>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</si>
  <si>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</si>
  <si>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</si>
  <si>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</si>
  <si>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</si>
  <si>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</si>
  <si>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</si>
  <si>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</si>
  <si>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</si>
  <si>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</si>
  <si>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</si>
  <si>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</si>
  <si>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</si>
  <si>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</si>
  <si>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</si>
  <si>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</si>
  <si>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</si>
  <si>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</si>
  <si>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</si>
  <si>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</si>
  <si>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</si>
  <si>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</si>
  <si>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</si>
  <si>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</si>
  <si>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</si>
  <si>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</si>
  <si>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</si>
  <si>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</si>
  <si>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</si>
  <si>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</si>
  <si>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</si>
  <si>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</si>
  <si>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</si>
  <si>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</si>
  <si>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</si>
  <si>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</si>
  <si>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</si>
  <si>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</si>
  <si>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</si>
  <si>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</si>
  <si>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</si>
  <si>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</si>
  <si>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</si>
  <si>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</si>
  <si>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</si>
  <si>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</si>
  <si>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</si>
  <si>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</si>
  <si>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</si>
  <si>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</si>
  <si>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</si>
  <si>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</si>
  <si>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</si>
  <si>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</si>
  <si>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</si>
  <si>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</si>
  <si>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</si>
  <si>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</si>
  <si>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</si>
  <si>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</si>
  <si>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</si>
  <si>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</si>
  <si>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</si>
  <si>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</si>
  <si>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</si>
  <si>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</si>
  <si>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</si>
  <si>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</si>
  <si>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</si>
  <si>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</si>
  <si>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</si>
  <si>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</si>
  <si>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</si>
  <si>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</si>
  <si>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</si>
  <si>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</si>
  <si>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</si>
  <si>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</si>
  <si>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</si>
  <si>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</si>
  <si>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</si>
  <si>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</si>
  <si>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</si>
  <si>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</si>
  <si>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</si>
  <si>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</si>
  <si>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</si>
  <si>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</si>
  <si>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</si>
  <si>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</si>
  <si>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</si>
  <si>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</si>
  <si>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</si>
  <si>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</si>
  <si>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</si>
  <si>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</si>
  <si>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</si>
  <si>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</si>
  <si>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</si>
  <si>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</si>
  <si>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</si>
  <si>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</si>
  <si>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</si>
  <si>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</si>
  <si>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</si>
  <si>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</si>
  <si>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</si>
  <si>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</si>
  <si>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</si>
  <si>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</si>
  <si>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</si>
  <si>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</si>
  <si>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</si>
  <si>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</si>
  <si>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</si>
  <si>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</si>
  <si>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</si>
  <si>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</si>
  <si>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</si>
  <si>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</si>
  <si>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</si>
  <si>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</si>
  <si>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</si>
  <si>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</si>
  <si>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</si>
  <si>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</si>
  <si>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</si>
  <si>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</si>
  <si>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</si>
  <si>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</si>
  <si>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</si>
  <si>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</si>
  <si>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</si>
  <si>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</si>
  <si>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</si>
  <si>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</si>
  <si>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</si>
  <si>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</si>
  <si>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</si>
  <si>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</si>
  <si>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</si>
  <si>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</si>
  <si>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</si>
  <si>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</si>
  <si>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</si>
  <si>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</si>
  <si>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</si>
  <si>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</si>
  <si>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</si>
  <si>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</si>
  <si>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</si>
  <si>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</si>
  <si>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</si>
  <si>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</si>
  <si>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</si>
  <si>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</si>
  <si>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</si>
  <si>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</si>
  <si>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</si>
  <si>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</si>
  <si>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</si>
  <si>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</si>
  <si>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</si>
  <si>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</si>
  <si>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</si>
  <si>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</si>
  <si>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</si>
  <si>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</si>
  <si>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</si>
  <si>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</si>
  <si>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</si>
  <si>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</si>
  <si>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</si>
  <si>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</si>
  <si>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</si>
  <si>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</si>
  <si>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</si>
  <si>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</si>
  <si>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</si>
  <si>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</si>
  <si>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</si>
  <si>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</si>
  <si>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</si>
  <si>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</si>
  <si>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</si>
  <si>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</si>
  <si>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</si>
  <si>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</si>
  <si>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</si>
  <si>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</si>
  <si>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</si>
  <si>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</si>
  <si>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</si>
  <si>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</si>
  <si>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</si>
  <si>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</si>
  <si>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</si>
  <si>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</si>
  <si>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</si>
  <si>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</si>
  <si>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</si>
  <si>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</si>
  <si>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</si>
  <si>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</si>
  <si>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</si>
  <si>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</si>
  <si>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</si>
  <si>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</si>
  <si>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</si>
  <si>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</si>
  <si>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</si>
  <si>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</si>
  <si>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</si>
  <si>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</si>
  <si>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</si>
  <si>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</si>
  <si>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</si>
  <si>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</si>
  <si>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</si>
  <si>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</si>
  <si>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</si>
  <si>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</si>
  <si>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</si>
  <si>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</si>
  <si>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</si>
  <si>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</si>
  <si>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</si>
  <si>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</si>
  <si>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</si>
  <si>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</si>
  <si>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</si>
  <si>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</si>
  <si>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</si>
  <si>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</si>
  <si>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</si>
  <si>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</si>
  <si>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</si>
  <si>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</si>
  <si>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</si>
  <si>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</si>
  <si>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</si>
  <si>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</si>
  <si>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</si>
  <si>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</si>
  <si>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</si>
  <si>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</si>
  <si>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</si>
  <si>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</si>
  <si>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</si>
  <si>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</si>
  <si>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</si>
  <si>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</si>
  <si>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</si>
  <si>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</si>
  <si>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</si>
  <si>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</si>
  <si>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</si>
  <si>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</si>
  <si>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</si>
  <si>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</si>
  <si>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</si>
  <si>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</si>
  <si>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</si>
  <si>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</si>
  <si>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</si>
  <si>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</si>
  <si>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</si>
  <si>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</si>
  <si>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</si>
  <si>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</si>
  <si>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</si>
  <si>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</si>
  <si>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</si>
  <si>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</si>
  <si>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</si>
  <si>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</si>
  <si>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</si>
  <si>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</si>
  <si>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</si>
  <si>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</si>
  <si>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</si>
  <si>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</si>
  <si>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</si>
  <si>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</si>
  <si>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</si>
  <si>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</si>
  <si>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</si>
  <si>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</si>
  <si>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</si>
  <si>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</si>
  <si>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</si>
  <si>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</si>
  <si>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</si>
  <si>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</si>
  <si>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</si>
  <si>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</si>
  <si>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</si>
  <si>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</si>
  <si>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</si>
  <si>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</si>
  <si>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</si>
  <si>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</si>
  <si>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</si>
  <si>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</si>
  <si>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</si>
  <si>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</si>
  <si>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</si>
  <si>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</si>
  <si>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</si>
  <si>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</si>
  <si>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</si>
  <si>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</si>
  <si>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</si>
  <si>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</si>
  <si>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</si>
  <si>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</si>
  <si>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</si>
  <si>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</si>
  <si>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</si>
  <si>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</si>
  <si>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</si>
  <si>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</si>
  <si>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</si>
  <si>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</si>
  <si>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</si>
  <si>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</si>
  <si>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</si>
  <si>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</si>
  <si>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</si>
  <si>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</si>
  <si>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</si>
  <si>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</si>
  <si>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</si>
  <si>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</si>
  <si>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</si>
  <si>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</si>
  <si>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</si>
  <si>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</si>
  <si>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</si>
  <si>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</si>
  <si>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</si>
  <si>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</si>
  <si>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</si>
  <si>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</si>
  <si>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</si>
  <si>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</si>
  <si>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</si>
  <si>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</si>
  <si>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</si>
  <si>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</si>
  <si>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</si>
  <si>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</si>
  <si>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</si>
  <si>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</si>
  <si>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</si>
  <si>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</si>
  <si>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</si>
  <si>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</si>
  <si>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</si>
  <si>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</si>
  <si>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</si>
  <si>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</si>
  <si>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</si>
  <si>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</si>
  <si>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</si>
  <si>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</si>
  <si>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</si>
  <si>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</si>
  <si>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</si>
  <si>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</si>
  <si>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</si>
  <si>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</si>
  <si>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</si>
  <si>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</si>
  <si>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</si>
  <si>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</si>
  <si>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</si>
  <si>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</si>
  <si>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</si>
  <si>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</si>
  <si>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</si>
  <si>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</si>
  <si>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</si>
  <si>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</si>
  <si>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</si>
  <si>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</si>
  <si>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</si>
  <si>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</si>
  <si>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</si>
  <si>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</si>
  <si>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</si>
  <si>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</si>
  <si>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</si>
  <si>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</si>
  <si>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</si>
  <si>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</si>
  <si>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</si>
  <si>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</si>
  <si>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</si>
  <si>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</si>
  <si>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</si>
  <si>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</si>
  <si>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</si>
  <si>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</si>
  <si>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</si>
  <si>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</si>
  <si>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</si>
  <si>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</si>
  <si>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</si>
  <si>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</si>
  <si>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</si>
  <si>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</si>
  <si>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</si>
  <si>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</si>
  <si>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</si>
  <si>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</si>
  <si>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</si>
  <si>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</si>
  <si>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</si>
  <si>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</si>
  <si>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</si>
  <si>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</si>
  <si>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</si>
  <si>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</si>
  <si>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</si>
  <si>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</si>
  <si>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</si>
  <si>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</si>
  <si>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</si>
  <si>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</si>
  <si>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</si>
  <si>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</si>
  <si>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</si>
  <si>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</si>
  <si>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</si>
  <si>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</si>
  <si>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</si>
  <si>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</si>
  <si>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</si>
  <si>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</si>
  <si>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</si>
  <si>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</si>
  <si>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</si>
  <si>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</si>
  <si>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</si>
  <si>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</si>
  <si>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</si>
  <si>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</si>
  <si>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</si>
  <si>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</si>
  <si>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</si>
  <si>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</si>
  <si>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</si>
  <si>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</si>
  <si>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</si>
  <si>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</si>
  <si>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</si>
  <si>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</si>
  <si>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</si>
  <si>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</si>
  <si>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</si>
  <si>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</si>
  <si>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</si>
  <si>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</si>
  <si>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</si>
  <si>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</si>
  <si>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</si>
  <si>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</si>
  <si>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</si>
  <si>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</si>
  <si>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</si>
  <si>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</si>
  <si>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</si>
  <si>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</si>
  <si>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</si>
  <si>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</si>
  <si>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</si>
  <si>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</si>
  <si>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</si>
  <si>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</si>
  <si>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</si>
  <si>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</si>
  <si>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</si>
  <si>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</si>
  <si>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</si>
  <si>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</si>
  <si>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</si>
  <si>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</si>
  <si>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</si>
  <si>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</si>
  <si>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</si>
  <si>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</si>
  <si>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</si>
  <si>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</si>
  <si>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</si>
  <si>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</si>
  <si>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</si>
  <si>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</si>
  <si>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</si>
  <si>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</si>
  <si>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</si>
  <si>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</si>
  <si>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</si>
  <si>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</si>
  <si>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</si>
  <si>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</si>
  <si>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</si>
  <si>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</si>
  <si>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</si>
  <si>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</si>
  <si>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</si>
  <si>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</si>
  <si>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</si>
  <si>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</si>
  <si>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</si>
  <si>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</si>
  <si>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</si>
  <si>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</si>
  <si>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</si>
  <si>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</si>
  <si>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</si>
  <si>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</si>
  <si>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</si>
  <si>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</si>
  <si>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</si>
  <si>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</si>
  <si>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</si>
  <si>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</si>
  <si>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</si>
  <si>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</si>
  <si>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</si>
  <si>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</si>
  <si>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</si>
  <si>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</si>
  <si>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</si>
  <si>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</si>
  <si>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</si>
  <si>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</si>
  <si>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</si>
  <si>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</si>
  <si>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</si>
  <si>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</si>
  <si>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</si>
  <si>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</si>
  <si>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</si>
  <si>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</si>
  <si>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</si>
  <si>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</si>
  <si>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</si>
  <si>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</si>
  <si>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</si>
  <si>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</si>
  <si>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</si>
  <si>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</si>
  <si>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</si>
  <si>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</si>
  <si>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</si>
  <si>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</si>
  <si>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</si>
  <si>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</si>
  <si>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</si>
  <si>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</si>
  <si>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</si>
  <si>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</si>
  <si>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</si>
  <si>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</si>
  <si>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</si>
  <si>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</si>
  <si>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</si>
  <si>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</si>
  <si>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</si>
  <si>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</si>
  <si>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</si>
  <si>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</si>
  <si>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</si>
  <si>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</si>
  <si>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</si>
  <si>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</si>
  <si>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</si>
  <si>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</si>
  <si>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</si>
  <si>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</si>
  <si>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</si>
  <si>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</si>
  <si>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</si>
  <si>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</si>
  <si>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</si>
  <si>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</si>
  <si>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</si>
  <si>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</si>
  <si>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</si>
  <si>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</si>
  <si>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</si>
  <si>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</si>
  <si>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</si>
  <si>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</si>
  <si>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</si>
  <si>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</si>
  <si>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</si>
  <si>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</si>
  <si>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</si>
  <si>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</si>
  <si>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</si>
  <si>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</si>
  <si>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</si>
  <si>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</si>
  <si>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</si>
  <si>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</si>
  <si>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</si>
  <si>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</si>
  <si>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</si>
  <si>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</si>
  <si>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</si>
  <si>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</si>
  <si>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</si>
  <si>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</si>
  <si>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</si>
  <si>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</si>
  <si>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</si>
  <si>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</si>
  <si>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</si>
  <si>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</si>
  <si>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</si>
  <si>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</si>
  <si>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</si>
  <si>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</si>
  <si>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</si>
  <si>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</si>
  <si>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</si>
  <si>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</si>
  <si>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</si>
  <si>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</si>
  <si>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</si>
  <si>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</si>
  <si>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</si>
  <si>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</si>
  <si>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</si>
  <si>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</si>
  <si>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</si>
  <si>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</si>
  <si>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</si>
  <si>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</si>
  <si>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</si>
  <si>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</si>
  <si>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</si>
  <si>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</si>
  <si>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</si>
  <si>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</si>
  <si>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</si>
  <si>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</si>
  <si>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</si>
  <si>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</si>
  <si>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</si>
  <si>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</si>
  <si>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</si>
  <si>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</si>
  <si>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</si>
  <si>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</si>
  <si>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</si>
  <si>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</si>
  <si>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</si>
  <si>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</si>
  <si>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</si>
  <si>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</si>
  <si>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</si>
  <si>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</si>
  <si>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</si>
  <si>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</si>
  <si>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</si>
  <si>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</si>
  <si>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</si>
  <si>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</si>
  <si>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</si>
  <si>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</si>
  <si>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</si>
  <si>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</si>
  <si>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</si>
  <si>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</si>
  <si>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</si>
  <si>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</si>
  <si>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</si>
  <si>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</si>
  <si>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</si>
  <si>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</si>
  <si>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</si>
  <si>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</si>
  <si>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</si>
  <si>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</si>
  <si>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</si>
  <si>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</si>
  <si>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</si>
  <si>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</si>
  <si>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</si>
  <si>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</si>
  <si>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</si>
  <si>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</si>
  <si>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</si>
  <si>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</si>
  <si>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</si>
  <si>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</si>
  <si>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</si>
  <si>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</si>
  <si>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</si>
  <si>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</si>
  <si>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</si>
  <si>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</si>
  <si>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</si>
  <si>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</si>
  <si>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</si>
  <si>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</si>
  <si>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</si>
  <si>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</si>
  <si>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</si>
  <si>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</si>
  <si>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</si>
  <si>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</si>
  <si>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</si>
  <si>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</si>
  <si>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</si>
  <si>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</si>
  <si>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</si>
  <si>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</si>
  <si>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</si>
  <si>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</si>
  <si>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</si>
  <si>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</si>
  <si>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</si>
  <si>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</si>
  <si>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</si>
  <si>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</si>
  <si>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</si>
  <si>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</si>
  <si>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</si>
  <si>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</si>
  <si>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</si>
  <si>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</si>
  <si>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</si>
  <si>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</si>
  <si>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</si>
  <si>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</si>
  <si>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</si>
  <si>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</si>
  <si>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</si>
  <si>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</si>
  <si>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</si>
  <si>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</si>
  <si>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</si>
  <si>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</si>
  <si>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</si>
  <si>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</si>
  <si>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</si>
  <si>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</si>
  <si>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</si>
  <si>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</si>
  <si>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</si>
  <si>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</si>
  <si>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</si>
  <si>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</si>
  <si>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</si>
  <si>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</si>
  <si>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</si>
  <si>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</si>
  <si>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</si>
  <si>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</si>
  <si>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</si>
  <si>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</si>
  <si>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</si>
  <si>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</si>
  <si>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</si>
  <si>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</si>
  <si>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</si>
  <si>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</si>
  <si>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</si>
  <si>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</si>
  <si>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</si>
  <si>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</si>
  <si>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</si>
  <si>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</si>
  <si>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</si>
  <si>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</si>
  <si>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</si>
  <si>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</si>
  <si>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</si>
  <si>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</si>
  <si>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</si>
  <si>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</si>
  <si>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</si>
  <si>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</si>
  <si>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</si>
  <si>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</si>
  <si>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</si>
  <si>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</si>
  <si>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</si>
  <si>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</si>
  <si>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</si>
  <si>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</si>
  <si>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</si>
  <si>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</si>
  <si>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</si>
  <si>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</si>
  <si>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</si>
  <si>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</si>
  <si>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</si>
  <si>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</si>
  <si>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</si>
  <si>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</si>
  <si>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</si>
  <si>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</si>
  <si>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</si>
  <si>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</si>
  <si>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</si>
  <si>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</si>
  <si>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</si>
  <si>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</si>
  <si>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</si>
  <si>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</si>
  <si>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</si>
  <si>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</si>
  <si>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</si>
  <si>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</si>
  <si>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</si>
  <si>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</si>
  <si>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</si>
  <si>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</si>
  <si>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</si>
  <si>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</si>
  <si>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</si>
  <si>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</si>
  <si>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</si>
  <si>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</si>
  <si>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</si>
  <si>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</si>
  <si>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</si>
  <si>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</si>
  <si>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</si>
  <si>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</si>
  <si>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</si>
  <si>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</si>
  <si>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</si>
  <si>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</si>
  <si>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</si>
  <si>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</si>
  <si>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</si>
  <si>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</si>
  <si>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</si>
  <si>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</si>
  <si>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</si>
  <si>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</si>
  <si>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</si>
  <si>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</si>
  <si>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</si>
  <si>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</si>
  <si>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</si>
  <si>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</si>
  <si>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</si>
  <si>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</si>
  <si>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</si>
  <si>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</si>
  <si>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</si>
  <si>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</si>
  <si>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</si>
  <si>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</si>
  <si>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</si>
  <si>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</si>
  <si>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</si>
  <si>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</si>
  <si>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</si>
  <si>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</si>
  <si>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</si>
  <si>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</si>
  <si>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</si>
  <si>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</si>
  <si>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</si>
  <si>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</si>
  <si>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</si>
  <si>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</si>
  <si>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</si>
  <si>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</si>
  <si>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</si>
  <si>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</si>
  <si>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</si>
  <si>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</si>
  <si>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</si>
  <si>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</si>
  <si>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</si>
  <si>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</si>
  <si>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</si>
  <si>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</si>
  <si>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</si>
  <si>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</si>
  <si>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</si>
  <si>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</si>
  <si>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</si>
  <si>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</si>
  <si>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</si>
  <si>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</si>
  <si>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</si>
  <si>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</si>
  <si>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</si>
  <si>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</si>
  <si>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</si>
  <si>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</si>
  <si>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</si>
  <si>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</si>
  <si>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</si>
  <si>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</si>
  <si>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</si>
  <si>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</si>
  <si>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</si>
  <si>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</si>
  <si>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</si>
  <si>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</si>
  <si>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</si>
  <si>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</si>
  <si>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</si>
  <si>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</si>
  <si>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</si>
  <si>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</si>
  <si>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</si>
  <si>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</si>
  <si>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</si>
  <si>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</si>
  <si>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</si>
  <si>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</si>
  <si>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</si>
  <si>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</si>
  <si>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</si>
  <si>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</si>
  <si>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</si>
  <si>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</si>
  <si>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</si>
  <si>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</si>
  <si>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</si>
  <si>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</si>
  <si>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</si>
  <si>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</si>
  <si>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</si>
  <si>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</si>
  <si>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</si>
  <si>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</si>
  <si>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</si>
  <si>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</si>
  <si>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</si>
  <si>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</si>
  <si>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</si>
  <si>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</si>
  <si>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</si>
  <si>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</si>
  <si>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</si>
  <si>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</si>
  <si>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</si>
  <si>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</si>
  <si>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</si>
  <si>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</si>
  <si>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</si>
  <si>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</si>
  <si>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</si>
  <si>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</si>
  <si>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</si>
  <si>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</si>
  <si>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</si>
  <si>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</si>
  <si>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</si>
  <si>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</si>
  <si>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</si>
  <si>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</si>
  <si>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</si>
  <si>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</si>
  <si>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</si>
  <si>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</si>
  <si>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</si>
  <si>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</si>
  <si>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</si>
  <si>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</si>
  <si>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</si>
  <si>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</si>
  <si>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</si>
  <si>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</si>
  <si>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</si>
  <si>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</si>
  <si>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</si>
  <si>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</si>
  <si>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</si>
  <si>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</si>
  <si>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</si>
  <si>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</si>
  <si>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</si>
  <si>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</si>
  <si>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</si>
  <si>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</si>
  <si>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</si>
  <si>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</si>
  <si>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</si>
  <si>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</si>
  <si>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</si>
  <si>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</si>
  <si>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</si>
  <si>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</si>
  <si>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</si>
  <si>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</si>
  <si>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</si>
  <si>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</si>
  <si>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</si>
  <si>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</si>
  <si>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</si>
  <si>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</si>
  <si>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</si>
  <si>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</si>
  <si>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</si>
  <si>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</si>
  <si>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</si>
  <si>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</si>
  <si>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</si>
  <si>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</si>
  <si>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</si>
  <si>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</si>
  <si>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</si>
  <si>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</si>
  <si>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</si>
  <si>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</si>
  <si>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</si>
  <si>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</si>
  <si>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</si>
  <si>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</si>
  <si>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</si>
  <si>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</si>
  <si>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</si>
  <si>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</si>
  <si>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</si>
  <si>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</si>
  <si>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</si>
  <si>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</si>
  <si>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</si>
  <si>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</si>
  <si>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</si>
  <si>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</si>
  <si>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</si>
  <si>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</si>
  <si>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</si>
  <si>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</si>
  <si>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</si>
  <si>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</si>
  <si>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</si>
  <si>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</si>
  <si>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</si>
  <si>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</si>
  <si>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</si>
  <si>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</si>
  <si>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</si>
  <si>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</si>
  <si>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</si>
  <si>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</si>
  <si>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</si>
  <si>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</si>
  <si>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</si>
  <si>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</si>
  <si>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</si>
  <si>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</si>
  <si>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</si>
  <si>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</si>
  <si>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</si>
  <si>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</si>
  <si>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</si>
  <si>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</si>
  <si>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</si>
  <si>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</si>
  <si>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</si>
  <si>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</si>
  <si>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</si>
  <si>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</si>
  <si>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</si>
  <si>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</si>
  <si>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</si>
  <si>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</si>
  <si>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</si>
  <si>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</si>
  <si>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</si>
  <si>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</si>
  <si>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</si>
  <si>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</si>
  <si>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</si>
  <si>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</si>
  <si>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</si>
  <si>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</si>
  <si>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</si>
  <si>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</si>
  <si>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</si>
  <si>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</si>
  <si>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</si>
  <si>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</si>
  <si>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</si>
  <si>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</si>
  <si>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</si>
  <si>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</si>
  <si>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</si>
  <si>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</si>
  <si>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</si>
  <si>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</si>
  <si>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</si>
  <si>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</si>
  <si>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</si>
  <si>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</si>
  <si>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</si>
  <si>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</si>
  <si>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</si>
  <si>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</si>
  <si>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</si>
  <si>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</si>
  <si>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</si>
  <si>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</si>
  <si>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</si>
  <si>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</si>
  <si>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</si>
  <si>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</si>
  <si>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</si>
  <si>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</si>
  <si>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</si>
  <si>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</si>
  <si>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</si>
  <si>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</si>
  <si>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</si>
  <si>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</si>
  <si>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</si>
  <si>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</si>
  <si>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</si>
  <si>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</si>
  <si>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</si>
  <si>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</si>
  <si>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</si>
  <si>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</si>
  <si>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</si>
  <si>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</si>
  <si>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</si>
  <si>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</si>
  <si>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</si>
  <si>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</si>
  <si>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</si>
  <si>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</si>
  <si>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</si>
  <si>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</si>
  <si>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</si>
  <si>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</si>
  <si>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</si>
  <si>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</si>
  <si>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</si>
  <si>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</si>
  <si>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</si>
  <si>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</si>
  <si>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</si>
  <si>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</si>
  <si>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</si>
  <si>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</si>
  <si>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</si>
  <si>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</si>
  <si>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</si>
  <si>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</si>
  <si>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</si>
  <si>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</si>
  <si>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</si>
  <si>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</si>
  <si>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</si>
  <si>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</si>
  <si>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</si>
  <si>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</si>
  <si>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</si>
  <si>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</si>
  <si>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</si>
  <si>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</si>
  <si>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</si>
  <si>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</si>
  <si>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</si>
  <si>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</si>
  <si>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</si>
  <si>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</si>
  <si>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</si>
  <si>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</si>
  <si>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</si>
  <si>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</si>
  <si>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</si>
  <si>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</si>
  <si>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</si>
  <si>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</si>
  <si>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</si>
  <si>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</si>
  <si>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</si>
  <si>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</si>
  <si>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</si>
  <si>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</si>
  <si>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</si>
  <si>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</si>
  <si>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</si>
  <si>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</si>
  <si>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</si>
  <si>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</si>
  <si>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</si>
  <si>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</si>
  <si>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</si>
  <si>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</si>
  <si>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</si>
  <si>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</si>
  <si>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</si>
  <si>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</si>
  <si>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</si>
  <si>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</si>
  <si>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</si>
  <si>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</si>
  <si>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</si>
  <si>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</si>
  <si>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</si>
  <si>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</si>
  <si>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</si>
  <si>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</si>
  <si>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</si>
  <si>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</si>
  <si>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</si>
  <si>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</si>
  <si>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</si>
  <si>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</si>
  <si>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</si>
  <si>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</si>
  <si>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</si>
  <si>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</si>
  <si>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</si>
  <si>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</si>
  <si>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</si>
  <si>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</si>
  <si>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</si>
  <si>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</si>
  <si>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</si>
  <si>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</si>
  <si>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</si>
  <si>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</si>
  <si>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</si>
  <si>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</si>
  <si>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</si>
  <si>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</si>
  <si>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</si>
  <si>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</si>
  <si>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</si>
  <si>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</si>
  <si>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</si>
  <si>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</si>
  <si>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</si>
  <si>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</si>
  <si>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</si>
  <si>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</si>
  <si>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</si>
  <si>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</si>
  <si>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</si>
  <si>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</si>
  <si>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</si>
  <si>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</si>
  <si>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</si>
  <si>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</si>
  <si>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</si>
  <si>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</si>
  <si>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</si>
  <si>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</si>
  <si>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</si>
  <si>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</si>
  <si>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</si>
  <si>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</si>
  <si>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</si>
  <si>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</si>
  <si>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</si>
  <si>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</si>
  <si>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</si>
  <si>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</si>
  <si>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</si>
  <si>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</si>
  <si>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</si>
  <si>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</si>
  <si>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</si>
  <si>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</si>
  <si>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</si>
  <si>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</si>
  <si>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</si>
  <si>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</si>
  <si>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</si>
  <si>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</si>
  <si>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</si>
  <si>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</si>
  <si>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</si>
  <si>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</si>
  <si>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</si>
  <si>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</si>
  <si>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</si>
  <si>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</si>
  <si>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</si>
  <si>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</si>
  <si>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</si>
  <si>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</si>
  <si>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</si>
  <si>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</si>
  <si>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</si>
  <si>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</si>
  <si>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</si>
  <si>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</si>
  <si>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</si>
  <si>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</si>
  <si>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</si>
  <si>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</si>
  <si>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</si>
  <si>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</si>
  <si>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</si>
  <si>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</si>
  <si>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</si>
  <si>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</si>
  <si>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</si>
  <si>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</si>
  <si>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</si>
  <si>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</si>
  <si>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</si>
  <si>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</si>
  <si>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</si>
  <si>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</si>
  <si>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</si>
  <si>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</si>
  <si>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</si>
  <si>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</si>
  <si>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</si>
  <si>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</si>
  <si>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</si>
  <si>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</si>
  <si>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</si>
  <si>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</si>
  <si>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</si>
  <si>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</si>
  <si>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</si>
  <si>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</si>
  <si>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</si>
  <si>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</si>
  <si>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</si>
  <si>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</si>
  <si>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</si>
  <si>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</si>
  <si>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</si>
  <si>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</si>
  <si>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</si>
  <si>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</si>
  <si>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</si>
  <si>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</si>
  <si>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</si>
  <si>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</si>
  <si>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</si>
  <si>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</si>
  <si>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</si>
  <si>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</si>
  <si>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</si>
  <si>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</si>
  <si>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</si>
  <si>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</si>
  <si>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</si>
  <si>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</si>
  <si>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</si>
  <si>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</si>
  <si>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</si>
  <si>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</si>
  <si>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</si>
  <si>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</si>
  <si>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</si>
  <si>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</si>
  <si>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</si>
  <si>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</si>
  <si>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</si>
  <si>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</si>
  <si>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</si>
  <si>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</si>
  <si>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</si>
  <si>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</si>
  <si>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</si>
  <si>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</si>
  <si>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</si>
  <si>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</si>
  <si>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</si>
  <si>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</si>
  <si>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</si>
  <si>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</si>
  <si>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</si>
  <si>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</si>
  <si>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</si>
  <si>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</si>
  <si>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</si>
  <si>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</si>
  <si>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</si>
  <si>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</si>
  <si>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</si>
  <si>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</si>
  <si>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</si>
  <si>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</si>
  <si>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</si>
  <si>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</si>
  <si>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</si>
  <si>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</si>
  <si>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</si>
  <si>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</si>
  <si>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</si>
  <si>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</si>
  <si>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</si>
  <si>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</si>
  <si>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</si>
  <si>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</si>
  <si>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</si>
  <si>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</si>
  <si>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</si>
  <si>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</si>
  <si>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</si>
  <si>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</si>
  <si>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</si>
  <si>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</si>
  <si>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</si>
  <si>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</si>
  <si>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</si>
  <si>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</si>
  <si>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</si>
  <si>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</si>
  <si>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</si>
  <si>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</si>
  <si>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</si>
  <si>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</si>
  <si>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</si>
  <si>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</si>
  <si>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</si>
  <si>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</si>
  <si>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</si>
  <si>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</si>
  <si>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</si>
  <si>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</si>
  <si>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</si>
  <si>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</si>
  <si>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</si>
  <si>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</si>
  <si>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</si>
  <si>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</si>
  <si>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</si>
  <si>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</si>
  <si>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</si>
  <si>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</si>
  <si>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</si>
  <si>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</si>
  <si>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</si>
  <si>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</si>
  <si>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</si>
  <si>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</si>
  <si>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</si>
  <si>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</si>
  <si>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</si>
  <si>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</si>
  <si>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</si>
  <si>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</si>
  <si>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</si>
  <si>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</si>
  <si>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</si>
  <si>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</si>
  <si>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</si>
  <si>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</si>
  <si>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</si>
  <si>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</si>
  <si>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</si>
  <si>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</si>
  <si>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</si>
  <si>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</si>
  <si>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</si>
  <si>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</si>
  <si>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</si>
  <si>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</si>
  <si>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</si>
  <si>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</si>
  <si>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</si>
  <si>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</si>
  <si>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</si>
  <si>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</si>
  <si>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</si>
  <si>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</si>
  <si>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</si>
  <si>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</si>
  <si>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</si>
  <si>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</si>
  <si>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</si>
  <si>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</si>
  <si>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</si>
  <si>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</si>
  <si>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</si>
  <si>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</si>
  <si>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</si>
  <si>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</si>
  <si>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</si>
  <si>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</si>
  <si>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</si>
  <si>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</si>
  <si>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</si>
  <si>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</si>
  <si>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</si>
  <si>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</si>
  <si>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</si>
  <si>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</si>
  <si>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</si>
  <si>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</si>
  <si>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</si>
  <si>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</si>
  <si>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</si>
  <si>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</si>
  <si>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</si>
  <si>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</si>
  <si>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</si>
  <si>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</si>
  <si>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</si>
  <si>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</si>
  <si>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</si>
  <si>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</si>
  <si>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</si>
  <si>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</si>
  <si>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</si>
  <si>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</si>
  <si>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</si>
  <si>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</si>
  <si>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</si>
  <si>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</si>
  <si>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</si>
  <si>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</si>
  <si>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</si>
  <si>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</si>
  <si>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</si>
  <si>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</si>
  <si>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</si>
  <si>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</si>
  <si>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</si>
  <si>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</si>
  <si>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</si>
  <si>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</si>
  <si>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</si>
  <si>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</si>
  <si>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</si>
  <si>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</si>
  <si>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</si>
  <si>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</si>
  <si>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</si>
  <si>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</si>
  <si>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</si>
  <si>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</si>
  <si>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</si>
  <si>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</si>
  <si>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</si>
  <si>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</si>
  <si>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</si>
  <si>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</si>
  <si>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</si>
  <si>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</si>
  <si>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</si>
  <si>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</si>
  <si>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</si>
  <si>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</si>
  <si>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</si>
  <si>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</si>
  <si>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</si>
  <si>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</si>
  <si>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</si>
  <si>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</si>
  <si>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</si>
  <si>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</si>
  <si>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</si>
  <si>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</si>
  <si>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</si>
  <si>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</si>
  <si>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</si>
  <si>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</si>
  <si>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</si>
  <si>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</si>
  <si>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</si>
  <si>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</si>
  <si>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</si>
  <si>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</si>
  <si>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</si>
  <si>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</si>
  <si>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</si>
  <si>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</si>
  <si>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</si>
  <si>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</si>
  <si>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</si>
  <si>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</si>
  <si>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</si>
  <si>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</si>
  <si>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</si>
  <si>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</si>
  <si>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</si>
  <si>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</si>
  <si>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</si>
  <si>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</si>
  <si>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</si>
  <si>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</si>
  <si>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</si>
  <si>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</si>
  <si>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</si>
  <si>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</si>
  <si>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</si>
  <si>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</si>
  <si>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</si>
  <si>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</si>
  <si>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</si>
  <si>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</si>
  <si>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</si>
  <si>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</si>
  <si>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</si>
  <si>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</si>
  <si>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</si>
  <si>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</si>
  <si>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</si>
  <si>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</si>
  <si>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</si>
  <si>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</si>
  <si>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</si>
  <si>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</si>
  <si>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</si>
  <si>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</si>
  <si>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</si>
  <si>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</si>
  <si>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</si>
  <si>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</si>
  <si>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</si>
  <si>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</si>
  <si>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</si>
  <si>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</si>
  <si>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</si>
  <si>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</si>
  <si>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</si>
  <si>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</si>
  <si>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</si>
  <si>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</si>
  <si>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</si>
  <si>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</si>
  <si>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</si>
  <si>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</si>
  <si>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</si>
  <si>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</si>
  <si>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</si>
  <si>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</si>
  <si>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</si>
  <si>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</si>
  <si>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</si>
  <si>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</si>
  <si>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</si>
  <si>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</si>
  <si>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</si>
  <si>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</si>
  <si>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</si>
  <si>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</si>
  <si>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</si>
  <si>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</si>
  <si>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</si>
  <si>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</si>
  <si>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</si>
  <si>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</si>
  <si>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</si>
  <si>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</si>
  <si>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</si>
  <si>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</si>
  <si>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</si>
  <si>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</si>
  <si>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</si>
  <si>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</si>
  <si>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</si>
  <si>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</si>
  <si>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</si>
  <si>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</si>
  <si>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</si>
  <si>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</si>
  <si>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</si>
  <si>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</si>
  <si>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</si>
  <si>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</si>
  <si>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</si>
  <si>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</si>
  <si>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</si>
  <si>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</si>
  <si>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</si>
  <si>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</si>
  <si>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</si>
  <si>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</si>
  <si>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</si>
  <si>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</si>
  <si>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</si>
  <si>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</si>
  <si>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</si>
  <si>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</si>
  <si>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</si>
  <si>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</si>
  <si>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</si>
  <si>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</si>
  <si>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</si>
  <si>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</si>
  <si>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</si>
  <si>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</si>
  <si>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</si>
  <si>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</si>
  <si>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</si>
  <si>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</si>
  <si>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</si>
  <si>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</si>
  <si>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</si>
  <si>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</si>
  <si>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</si>
  <si>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</si>
  <si>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</si>
  <si>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</si>
  <si>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</si>
  <si>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</si>
  <si>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</si>
  <si>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</si>
  <si>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</si>
  <si>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</si>
  <si>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</si>
  <si>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</si>
  <si>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</si>
  <si>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</si>
  <si>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</si>
  <si>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</si>
  <si>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</si>
  <si>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</si>
  <si>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</si>
  <si>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</si>
  <si>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</si>
  <si>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</si>
  <si>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</si>
  <si>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</si>
  <si>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</si>
  <si>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</si>
  <si>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</si>
  <si>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</si>
  <si>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</si>
  <si>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</si>
  <si>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</si>
  <si>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</si>
  <si>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</si>
  <si>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</si>
  <si>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</si>
  <si>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</si>
  <si>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</si>
  <si>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</si>
  <si>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</si>
  <si>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</si>
  <si>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</si>
  <si>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</si>
  <si>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</si>
  <si>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</si>
  <si>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</si>
  <si>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</si>
  <si>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</si>
  <si>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</si>
  <si>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</si>
  <si>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</si>
  <si>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</si>
  <si>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</si>
  <si>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</si>
  <si>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</si>
  <si>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</si>
  <si>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</si>
  <si>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</si>
  <si>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</si>
  <si>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</si>
  <si>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</si>
  <si>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</si>
  <si>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</si>
  <si>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</si>
  <si>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</si>
  <si>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</si>
  <si>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</si>
  <si>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</si>
  <si>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</si>
  <si>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</si>
  <si>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</si>
  <si>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</si>
  <si>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</si>
  <si>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</si>
  <si>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</si>
  <si>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</si>
  <si>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</si>
  <si>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</si>
  <si>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</si>
  <si>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</si>
  <si>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</si>
  <si>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</si>
  <si>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</si>
  <si>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</si>
  <si>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</si>
  <si>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</si>
  <si>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</si>
  <si>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</si>
  <si>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</si>
  <si>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</si>
  <si>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</si>
  <si>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</si>
  <si>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</si>
  <si>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</si>
  <si>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</si>
  <si>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</si>
  <si>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</si>
  <si>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</si>
  <si>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</si>
  <si>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</si>
  <si>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</si>
  <si>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</si>
  <si>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</si>
  <si>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</si>
  <si>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</si>
  <si>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</si>
  <si>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</si>
  <si>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</si>
  <si>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</si>
  <si>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</si>
  <si>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</si>
  <si>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</si>
  <si>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</si>
  <si>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</si>
  <si>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</si>
  <si>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</si>
  <si>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</si>
  <si>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</si>
  <si>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</si>
  <si>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</si>
  <si>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</si>
  <si>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</si>
  <si>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</si>
  <si>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</si>
  <si>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</si>
  <si>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</si>
  <si>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</si>
  <si>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</si>
  <si>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</si>
  <si>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</si>
  <si>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</si>
  <si>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</si>
  <si>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</si>
  <si>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</si>
  <si>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</si>
  <si>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</si>
  <si>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</si>
  <si>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</si>
  <si>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</si>
  <si>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</si>
  <si>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</si>
  <si>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</si>
  <si>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</si>
  <si>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</si>
  <si>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</si>
  <si>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</si>
  <si>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</si>
  <si>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</si>
  <si>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</si>
  <si>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</si>
  <si>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</si>
  <si>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</si>
  <si>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</si>
  <si>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</si>
  <si>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</si>
  <si>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</si>
  <si>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</si>
  <si>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</si>
  <si>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</si>
  <si>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</si>
  <si>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</si>
  <si>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</si>
  <si>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</si>
  <si>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</si>
  <si>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</si>
  <si>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</si>
  <si>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</si>
  <si>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</si>
  <si>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</si>
  <si>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</si>
  <si>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</si>
  <si>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</si>
  <si>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</si>
  <si>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</si>
  <si>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</si>
  <si>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</si>
  <si>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</si>
  <si>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</si>
  <si>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</si>
  <si>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</si>
  <si>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</si>
  <si>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</si>
  <si>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</si>
  <si>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</si>
  <si>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</si>
  <si>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</si>
  <si>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</si>
  <si>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</si>
  <si>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</si>
  <si>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</si>
  <si>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</si>
  <si>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</si>
  <si>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</si>
  <si>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</si>
  <si>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</si>
  <si>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</si>
  <si>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</si>
  <si>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</si>
  <si>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</si>
  <si>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</si>
  <si>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</si>
  <si>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</si>
  <si>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</si>
  <si>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</si>
  <si>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</si>
  <si>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</si>
  <si>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</si>
  <si>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</si>
  <si>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</si>
  <si>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</si>
  <si>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</si>
  <si>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</si>
  <si>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</si>
  <si>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</si>
  <si>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</si>
  <si>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</si>
  <si>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</si>
  <si>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</si>
  <si>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</si>
  <si>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</si>
  <si>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</si>
  <si>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</si>
  <si>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</si>
  <si>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</si>
  <si>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</si>
  <si>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</si>
  <si>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</si>
  <si>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</si>
  <si>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</si>
  <si>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</si>
  <si>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</si>
  <si>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</si>
  <si>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</si>
  <si>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</si>
  <si>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</si>
  <si>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</si>
  <si>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</si>
  <si>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</si>
  <si>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</si>
  <si>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</si>
  <si>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</si>
  <si>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</si>
  <si>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</si>
  <si>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</si>
  <si>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</si>
  <si>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</si>
  <si>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</si>
  <si>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</si>
  <si>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</si>
  <si>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</si>
  <si>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</si>
  <si>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</si>
  <si>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</si>
  <si>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</si>
  <si>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</si>
  <si>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</si>
  <si>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</si>
  <si>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</si>
  <si>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</si>
  <si>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</si>
  <si>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</si>
  <si>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</si>
  <si>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</si>
  <si>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</si>
  <si>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</si>
  <si>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</si>
  <si>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</si>
  <si>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</si>
  <si>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</si>
  <si>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</si>
  <si>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</si>
  <si>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</si>
  <si>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</si>
  <si>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</si>
  <si>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</si>
  <si>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</si>
  <si>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</si>
  <si>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</si>
  <si>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</si>
  <si>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</si>
  <si>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</si>
  <si>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</si>
  <si>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</si>
  <si>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</si>
  <si>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</si>
  <si>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</si>
  <si>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</si>
  <si>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</si>
  <si>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</si>
  <si>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</si>
  <si>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</si>
  <si>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</si>
  <si>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</si>
  <si>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</si>
  <si>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</si>
  <si>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</si>
  <si>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</si>
  <si>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</si>
  <si>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</si>
  <si>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</si>
  <si>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</si>
  <si>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</si>
  <si>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</si>
  <si>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</si>
  <si>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</si>
  <si>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</si>
  <si>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</si>
  <si>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</si>
  <si>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</si>
  <si>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</si>
  <si>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</si>
  <si>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</si>
  <si>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</si>
  <si>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</si>
  <si>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</si>
  <si>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</si>
  <si>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</si>
  <si>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</si>
  <si>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</si>
  <si>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</si>
  <si>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</si>
  <si>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</si>
  <si>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</si>
  <si>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</si>
  <si>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</si>
  <si>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</si>
  <si>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</si>
  <si>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</si>
  <si>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</si>
  <si>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</si>
  <si>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</si>
  <si>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</si>
  <si>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</si>
  <si>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</si>
  <si>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</si>
  <si>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</si>
  <si>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</si>
  <si>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</si>
  <si>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</si>
  <si>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</si>
  <si>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</si>
  <si>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</si>
  <si>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</si>
  <si>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</si>
  <si>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</si>
  <si>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</si>
  <si>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</si>
  <si>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</si>
  <si>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</si>
  <si>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</si>
  <si>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</si>
  <si>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</si>
  <si>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</si>
  <si>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</si>
  <si>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</si>
  <si>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</si>
  <si>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</si>
  <si>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</si>
  <si>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</si>
  <si>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</si>
  <si>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</si>
  <si>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</si>
  <si>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</si>
  <si>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</si>
  <si>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</si>
  <si>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</si>
  <si>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</si>
  <si>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</si>
  <si>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</si>
  <si>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</si>
  <si>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</si>
  <si>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</si>
  <si>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</si>
  <si>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</si>
  <si>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</si>
  <si>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</si>
  <si>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</si>
  <si>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</si>
  <si>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</si>
  <si>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</si>
  <si>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</si>
  <si>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</si>
  <si>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</si>
  <si>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</si>
  <si>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</si>
  <si>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</si>
  <si>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</si>
  <si>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</si>
  <si>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</si>
  <si>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</si>
  <si>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</si>
  <si>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</si>
  <si>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</si>
  <si>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</si>
  <si>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</si>
  <si>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</si>
  <si>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</si>
  <si>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</si>
  <si>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</si>
  <si>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</si>
  <si>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</si>
  <si>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</si>
  <si>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</si>
  <si>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</si>
  <si>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</si>
  <si>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</si>
  <si>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</si>
  <si>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</si>
  <si>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</si>
  <si>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</si>
  <si>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</si>
  <si>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</si>
  <si>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</si>
  <si>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</si>
  <si>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</si>
  <si>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</si>
  <si>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</si>
  <si>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</si>
  <si>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</si>
  <si>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</si>
  <si>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</si>
  <si>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</si>
  <si>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</si>
  <si>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</si>
  <si>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</si>
  <si>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</si>
  <si>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</si>
  <si>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</si>
  <si>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</si>
  <si>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</si>
  <si>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</si>
  <si>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</si>
  <si>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</si>
  <si>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</si>
  <si>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</si>
  <si>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</si>
  <si>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</si>
  <si>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</si>
  <si>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</si>
  <si>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</si>
  <si>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</si>
  <si>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</si>
  <si>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</si>
  <si>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</si>
  <si>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</si>
  <si>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</si>
  <si>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</si>
  <si>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</si>
  <si>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</si>
  <si>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</si>
  <si>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</si>
  <si>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</si>
  <si>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</si>
  <si>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</si>
  <si>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</si>
  <si>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</si>
  <si>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</si>
  <si>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</si>
  <si>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</si>
  <si>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</si>
  <si>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</si>
  <si>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</si>
  <si>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</si>
  <si>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</si>
  <si>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</si>
  <si>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</si>
  <si>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</si>
  <si>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</si>
  <si>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</si>
  <si>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</si>
  <si>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</si>
  <si>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</si>
  <si>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</si>
  <si>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</si>
  <si>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</si>
  <si>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</si>
  <si>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</si>
  <si>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</si>
  <si>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</si>
  <si>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</si>
  <si>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</si>
  <si>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</si>
  <si>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</si>
  <si>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</si>
  <si>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</si>
  <si>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</si>
  <si>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</si>
  <si>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</si>
  <si>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</si>
  <si>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</si>
  <si>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</si>
  <si>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</si>
  <si>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</si>
  <si>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</si>
  <si>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</si>
  <si>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</si>
  <si>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</si>
  <si>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</si>
  <si>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</si>
  <si>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</si>
  <si>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</si>
  <si>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</si>
  <si>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</si>
  <si>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</si>
  <si>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</si>
  <si>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</si>
  <si>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</si>
  <si>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</si>
  <si>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</si>
  <si>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</si>
  <si>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</si>
  <si>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</si>
  <si>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</si>
  <si>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</si>
  <si>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</si>
  <si>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</si>
  <si>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</si>
  <si>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</si>
  <si>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</si>
  <si>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</si>
  <si>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</si>
  <si>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</si>
  <si>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</si>
  <si>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</si>
  <si>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</si>
  <si>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</si>
  <si>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</si>
  <si>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</si>
  <si>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</si>
  <si>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</si>
  <si>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</si>
  <si>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</si>
  <si>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</si>
  <si>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</si>
  <si>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</si>
  <si>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</si>
  <si>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</si>
  <si>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</si>
  <si>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</si>
  <si>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</si>
  <si>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</si>
  <si>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</si>
  <si>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</si>
  <si>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</si>
  <si>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</si>
  <si>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</si>
  <si>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</si>
  <si>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</si>
  <si>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</si>
  <si>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</si>
  <si>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</si>
  <si>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</si>
  <si>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</si>
  <si>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</si>
  <si>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</si>
  <si>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</si>
  <si>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</si>
  <si>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</si>
  <si>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</si>
  <si>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</si>
  <si>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</si>
  <si>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</si>
  <si>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</si>
  <si>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</si>
  <si>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</si>
  <si>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</si>
  <si>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</si>
  <si>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</si>
  <si>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</si>
  <si>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</si>
  <si>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</si>
  <si>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</si>
  <si>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</si>
  <si>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</si>
  <si>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</si>
  <si>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</si>
  <si>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</si>
  <si>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</si>
  <si>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</si>
  <si>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</si>
  <si>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</si>
  <si>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</si>
  <si>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</si>
  <si>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</si>
  <si>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</si>
  <si>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</si>
  <si>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</si>
  <si>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</si>
  <si>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</si>
  <si>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</si>
  <si>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</si>
  <si>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</si>
  <si>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</si>
  <si>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</si>
  <si>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</si>
  <si>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</si>
  <si>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</si>
  <si>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</si>
  <si>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</si>
  <si>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</si>
  <si>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</si>
  <si>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</si>
  <si>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</si>
  <si>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</si>
  <si>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</si>
  <si>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</si>
  <si>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</si>
  <si>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</si>
  <si>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</si>
  <si>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</si>
  <si>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</si>
  <si>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</si>
  <si>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</si>
  <si>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</si>
  <si>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</si>
  <si>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</si>
  <si>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</si>
  <si>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</si>
  <si>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</si>
  <si>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</si>
  <si>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</si>
  <si>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</si>
  <si>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</si>
  <si>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</si>
  <si>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</si>
  <si>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</si>
  <si>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</si>
  <si>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</si>
  <si>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</si>
  <si>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</si>
  <si>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</si>
  <si>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</si>
  <si>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</si>
  <si>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</si>
  <si>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</si>
  <si>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</si>
  <si>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</si>
  <si>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</si>
  <si>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</si>
  <si>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</si>
  <si>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</si>
  <si>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</si>
  <si>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</si>
  <si>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</si>
  <si>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</si>
  <si>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</si>
  <si>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</si>
  <si>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</si>
  <si>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</si>
  <si>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</si>
  <si>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</si>
  <si>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</si>
  <si>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</si>
  <si>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</si>
  <si>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</si>
  <si>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</si>
  <si>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</si>
  <si>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</si>
  <si>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</si>
  <si>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</si>
  <si>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</si>
  <si>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</si>
  <si>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</si>
  <si>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</si>
  <si>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</si>
  <si>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</si>
  <si>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</si>
  <si>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</si>
  <si>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</si>
  <si>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</si>
  <si>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</si>
  <si>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</si>
  <si>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</si>
  <si>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</si>
  <si>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</si>
  <si>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</si>
  <si>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</si>
  <si>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</si>
  <si>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</si>
  <si>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</si>
  <si>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</si>
  <si>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</si>
  <si>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</si>
  <si>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</si>
  <si>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</si>
  <si>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</si>
  <si>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</si>
  <si>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</si>
  <si>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</si>
  <si>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</si>
  <si>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</si>
  <si>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</si>
  <si>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</si>
  <si>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</si>
  <si>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</si>
  <si>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</si>
  <si>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</si>
  <si>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</si>
  <si>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</si>
  <si>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</si>
  <si>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</si>
  <si>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</si>
  <si>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</si>
  <si>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</si>
  <si>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</si>
  <si>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</si>
  <si>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</si>
  <si>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</si>
  <si>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</si>
  <si>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</si>
  <si>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</si>
  <si>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</si>
  <si>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</si>
  <si>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</si>
  <si>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</si>
  <si>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</si>
  <si>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</si>
  <si>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</si>
  <si>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</si>
  <si>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</si>
  <si>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</si>
  <si>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</si>
  <si>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</si>
  <si>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</si>
  <si>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</si>
  <si>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</si>
  <si>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</si>
  <si>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</si>
  <si>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</si>
  <si>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</si>
  <si>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</si>
  <si>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</si>
  <si>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</si>
  <si>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</si>
  <si>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</si>
  <si>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</si>
  <si>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</si>
  <si>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</si>
  <si>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</si>
  <si>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</si>
  <si>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</si>
  <si>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</si>
  <si>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</si>
  <si>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</si>
  <si>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</si>
  <si>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</si>
  <si>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</si>
  <si>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</si>
  <si>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</si>
  <si>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</si>
  <si>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</si>
  <si>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</si>
  <si>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</si>
  <si>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</si>
  <si>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</si>
  <si>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</si>
  <si>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</si>
  <si>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</si>
  <si>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</si>
  <si>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</si>
  <si>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</si>
  <si>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</si>
  <si>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</si>
  <si>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</si>
  <si>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</si>
  <si>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</si>
  <si>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</si>
  <si>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</si>
  <si>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</si>
  <si>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</si>
  <si>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</si>
  <si>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</si>
  <si>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</si>
  <si>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</si>
  <si>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</si>
  <si>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</si>
  <si>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</si>
  <si>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</si>
  <si>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</si>
  <si>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</si>
  <si>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</si>
  <si>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</si>
  <si>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</si>
  <si>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</si>
  <si>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</si>
  <si>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</si>
  <si>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</si>
  <si>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</si>
  <si>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</si>
  <si>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</si>
  <si>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</si>
  <si>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</si>
  <si>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</si>
  <si>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</si>
  <si>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</si>
  <si>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</si>
  <si>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</si>
  <si>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</si>
  <si>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</si>
  <si>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</si>
  <si>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</si>
  <si>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</si>
  <si>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</si>
  <si>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</si>
  <si>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</si>
  <si>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</si>
  <si>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</si>
  <si>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</si>
  <si>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</si>
  <si>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</si>
  <si>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</si>
  <si>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</si>
  <si>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</si>
  <si>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</si>
  <si>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</si>
  <si>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</si>
  <si>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</si>
  <si>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</si>
  <si>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</si>
  <si>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</si>
  <si>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</si>
  <si>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</si>
  <si>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</si>
  <si>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</si>
  <si>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</si>
  <si>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</si>
  <si>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</si>
  <si>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</si>
  <si>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</si>
  <si>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</si>
  <si>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</si>
  <si>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</si>
  <si>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</si>
  <si>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</si>
  <si>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</si>
  <si>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</si>
  <si>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</si>
  <si>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</si>
  <si>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</si>
  <si>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</si>
  <si>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</si>
  <si>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</si>
  <si>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</si>
  <si>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</si>
  <si>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</si>
  <si>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</si>
  <si>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</si>
  <si>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</si>
  <si>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</si>
  <si>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</si>
  <si>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</si>
  <si>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</si>
  <si>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</si>
  <si>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</si>
  <si>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</si>
  <si>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</si>
  <si>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</si>
  <si>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</si>
  <si>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</si>
  <si>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</si>
  <si>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</si>
  <si>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</si>
  <si>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</si>
  <si>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</si>
  <si>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</si>
  <si>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</si>
  <si>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</si>
  <si>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</si>
  <si>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</si>
  <si>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</si>
  <si>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</si>
  <si>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</si>
  <si>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</si>
  <si>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</si>
  <si>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</si>
  <si>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</si>
  <si>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</si>
  <si>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</si>
  <si>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</si>
  <si>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</si>
  <si>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</si>
  <si>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</si>
  <si>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</si>
  <si>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</si>
  <si>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</si>
  <si>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</si>
  <si>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</si>
  <si>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</si>
  <si>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</si>
  <si>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</si>
  <si>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</si>
  <si>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</si>
  <si>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</si>
  <si>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</si>
  <si>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</si>
  <si>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</si>
  <si>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</si>
  <si>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</si>
  <si>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</si>
  <si>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</si>
  <si>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</si>
  <si>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</si>
  <si>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</si>
  <si>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</si>
  <si>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</si>
  <si>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</si>
  <si>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</si>
  <si>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</si>
  <si>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</si>
  <si>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</si>
  <si>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</si>
  <si>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</si>
  <si>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</si>
  <si>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</si>
  <si>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</si>
  <si>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</si>
  <si>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</si>
  <si>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</si>
  <si>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</si>
  <si>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</si>
  <si>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</si>
  <si>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</si>
  <si>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</si>
  <si>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</si>
  <si>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</si>
  <si>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</si>
  <si>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</si>
  <si>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</si>
  <si>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</si>
  <si>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</si>
  <si>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</si>
  <si>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</si>
  <si>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</si>
  <si>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</si>
  <si>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</si>
  <si>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</si>
  <si>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</si>
  <si>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</si>
  <si>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</si>
  <si>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</si>
  <si>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</si>
  <si>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</si>
  <si>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</si>
  <si>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</si>
  <si>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</si>
  <si>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</si>
  <si>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</si>
  <si>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</si>
  <si>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</si>
  <si>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</si>
  <si>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</si>
  <si>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</si>
  <si>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</si>
  <si>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</si>
  <si>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</si>
  <si>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</si>
  <si>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</si>
  <si>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</si>
  <si>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</si>
  <si>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</si>
  <si>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</si>
  <si>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</si>
  <si>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</si>
  <si>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</si>
  <si>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</si>
  <si>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</si>
  <si>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</si>
  <si>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</si>
  <si>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</si>
  <si>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</si>
  <si>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</si>
  <si>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</si>
  <si>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</si>
  <si>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</si>
  <si>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</si>
  <si>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</si>
  <si>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</si>
  <si>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</si>
  <si>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</si>
  <si>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</si>
  <si>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</si>
  <si>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</si>
  <si>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</si>
  <si>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</si>
  <si>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</si>
  <si>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</si>
  <si>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</si>
  <si>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</si>
  <si>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</si>
  <si>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</si>
  <si>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</si>
  <si>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</si>
  <si>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</si>
  <si>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</si>
  <si>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</si>
  <si>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</si>
  <si>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</si>
  <si>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</si>
  <si>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</si>
  <si>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</si>
  <si>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</si>
  <si>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</si>
  <si>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</si>
  <si>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</si>
  <si>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</si>
  <si>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</si>
  <si>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</si>
  <si>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</si>
  <si>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</si>
  <si>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</si>
  <si>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</si>
  <si>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</si>
  <si>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</si>
  <si>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</si>
  <si>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</si>
  <si>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</si>
  <si>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</si>
  <si>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</si>
  <si>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</si>
  <si>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</si>
  <si>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</si>
  <si>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</si>
  <si>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</si>
  <si>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</si>
  <si>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</si>
  <si>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</si>
  <si>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</si>
  <si>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</si>
  <si>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</si>
  <si>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</si>
  <si>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</si>
  <si>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</si>
  <si>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</si>
  <si>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</si>
  <si>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</si>
  <si>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</si>
  <si>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</si>
  <si>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</si>
  <si>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</si>
  <si>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</si>
  <si>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</si>
  <si>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</si>
  <si>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</si>
  <si>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</si>
  <si>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</si>
  <si>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</si>
  <si>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</si>
  <si>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</si>
  <si>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</si>
  <si>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</si>
  <si>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</si>
  <si>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</si>
  <si>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</si>
  <si>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</si>
  <si>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</si>
  <si>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</si>
  <si>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</si>
  <si>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</si>
  <si>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</si>
  <si>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</si>
  <si>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</si>
  <si>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</si>
  <si>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</si>
  <si>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</si>
  <si>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</si>
  <si>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</si>
  <si>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</si>
  <si>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</si>
  <si>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</si>
  <si>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</si>
  <si>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</si>
  <si>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</si>
  <si>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</si>
  <si>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</si>
  <si>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</si>
  <si>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</si>
  <si>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</si>
  <si>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</si>
  <si>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</si>
  <si>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</si>
  <si>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</si>
  <si>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</si>
  <si>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</si>
  <si>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</si>
  <si>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</si>
  <si>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</si>
  <si>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</si>
  <si>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</si>
  <si>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</si>
  <si>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</si>
  <si>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</si>
  <si>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</si>
  <si>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</si>
  <si>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</si>
  <si>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</si>
  <si>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</si>
  <si>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</si>
  <si>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</si>
  <si>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</si>
  <si>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</si>
  <si>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</si>
  <si>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</si>
  <si>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</si>
  <si>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</si>
  <si>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</si>
  <si>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</si>
  <si>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</si>
  <si>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</si>
  <si>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</si>
  <si>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</si>
  <si>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</si>
  <si>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</si>
  <si>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</si>
  <si>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</si>
  <si>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</si>
  <si>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</si>
  <si>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</si>
  <si>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</si>
  <si>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</si>
  <si>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</si>
  <si>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</si>
  <si>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</si>
  <si>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</si>
  <si>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</si>
  <si>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</si>
  <si>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</si>
  <si>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</si>
  <si>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</si>
  <si>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</si>
  <si>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</si>
  <si>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</si>
  <si>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</si>
  <si>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</si>
  <si>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</si>
  <si>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</si>
  <si>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</si>
  <si>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</si>
  <si>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</si>
  <si>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</si>
  <si>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</si>
  <si>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</si>
  <si>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</si>
  <si>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</si>
  <si>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</si>
  <si>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</si>
  <si>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</si>
  <si>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</si>
  <si>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</si>
  <si>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</si>
  <si>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</si>
  <si>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</si>
  <si>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</si>
  <si>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</si>
  <si>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</si>
  <si>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</si>
  <si>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</si>
  <si>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</si>
  <si>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</si>
  <si>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</si>
  <si>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</si>
  <si>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</si>
  <si>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</si>
  <si>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</si>
  <si>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</si>
  <si>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</si>
  <si>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</si>
  <si>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</si>
  <si>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</si>
  <si>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</si>
  <si>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</si>
  <si>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</si>
  <si>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</si>
  <si>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</si>
  <si>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</si>
  <si>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</si>
  <si>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</si>
  <si>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</si>
  <si>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</si>
  <si>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</si>
  <si>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</si>
  <si>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</si>
  <si>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</si>
  <si>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</si>
  <si>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</si>
  <si>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</si>
  <si>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</si>
  <si>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</si>
  <si>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</si>
  <si>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</si>
  <si>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</si>
  <si>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</si>
  <si>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</si>
  <si>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</si>
  <si>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</si>
  <si>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</si>
  <si>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</si>
  <si>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</si>
  <si>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</si>
  <si>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</si>
  <si>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</si>
  <si>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</si>
  <si>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</si>
  <si>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</si>
  <si>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</si>
  <si>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</si>
  <si>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</si>
  <si>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</si>
  <si>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</si>
  <si>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</si>
  <si>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</si>
  <si>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</si>
  <si>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</si>
  <si>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</si>
  <si>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</si>
  <si>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</si>
  <si>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</si>
  <si>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</si>
  <si>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</si>
  <si>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</si>
  <si>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</si>
  <si>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</si>
  <si>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</si>
  <si>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</si>
  <si>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</si>
  <si>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</si>
  <si>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</si>
  <si>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</si>
  <si>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</si>
  <si>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</si>
  <si>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</si>
  <si>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</si>
  <si>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</si>
  <si>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</si>
  <si>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</si>
  <si>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</si>
  <si>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</si>
  <si>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</si>
  <si>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</si>
  <si>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</si>
  <si>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</si>
  <si>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</si>
  <si>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</si>
  <si>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</si>
  <si>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</si>
  <si>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</si>
  <si>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</si>
  <si>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</si>
  <si>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</si>
  <si>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</si>
  <si>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</si>
  <si>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</si>
  <si>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</si>
  <si>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</si>
  <si>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</si>
  <si>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</si>
  <si>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</si>
  <si>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</si>
  <si>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</si>
  <si>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</si>
  <si>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</si>
  <si>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</si>
  <si>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</si>
  <si>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</si>
  <si>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</si>
  <si>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</si>
  <si>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</si>
  <si>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</si>
  <si>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</si>
  <si>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</si>
  <si>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</si>
  <si>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</si>
  <si>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</si>
  <si>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</si>
  <si>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</si>
  <si>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</si>
  <si>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</si>
  <si>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</si>
  <si>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</si>
  <si>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</si>
  <si>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</si>
  <si>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</si>
  <si>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</si>
  <si>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</si>
  <si>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</si>
  <si>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</si>
  <si>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</si>
  <si>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</si>
  <si>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</si>
  <si>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</si>
  <si>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</si>
  <si>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</si>
  <si>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</si>
  <si>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</si>
  <si>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</si>
  <si>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</si>
  <si>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</si>
  <si>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</si>
  <si>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</si>
  <si>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</si>
  <si>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</si>
  <si>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</si>
  <si>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</si>
  <si>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</si>
  <si>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</si>
  <si>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</si>
  <si>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</si>
  <si>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</si>
  <si>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</si>
  <si>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</si>
  <si>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</si>
  <si>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</si>
  <si>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</si>
  <si>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</si>
  <si>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</si>
  <si>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</si>
  <si>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</si>
  <si>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</si>
  <si>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</si>
  <si>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</si>
  <si>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</si>
  <si>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</si>
  <si>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</si>
  <si>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</si>
  <si>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</si>
  <si>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</si>
  <si>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</si>
  <si>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</si>
  <si>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</si>
  <si>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</si>
  <si>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</si>
  <si>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</si>
  <si>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</si>
  <si>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</si>
  <si>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</si>
  <si>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</si>
  <si>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</si>
  <si>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</si>
  <si>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</si>
  <si>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</si>
  <si>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</si>
  <si>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</si>
  <si>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</si>
  <si>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</si>
  <si>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</si>
  <si>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</si>
  <si>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</si>
  <si>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</si>
  <si>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</si>
  <si>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</si>
  <si>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</si>
  <si>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</si>
  <si>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</si>
  <si>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</si>
  <si>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</si>
  <si>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</si>
  <si>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</si>
  <si>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</si>
  <si>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</si>
  <si>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</si>
  <si>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</si>
  <si>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</si>
  <si>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</si>
  <si>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</si>
  <si>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</si>
  <si>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</si>
  <si>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</si>
  <si>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</si>
  <si>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</si>
  <si>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</si>
  <si>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</si>
  <si>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</si>
  <si>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</si>
  <si>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</si>
  <si>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</si>
  <si>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</si>
  <si>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</si>
  <si>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</si>
  <si>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</si>
  <si>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</si>
  <si>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</si>
  <si>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</si>
  <si>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</si>
  <si>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</si>
  <si>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</si>
  <si>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</si>
  <si>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</si>
  <si>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</si>
  <si>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</si>
  <si>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</si>
  <si>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</si>
  <si>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</si>
  <si>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</si>
  <si>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</si>
  <si>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</si>
  <si>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</si>
  <si>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</si>
  <si>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</si>
  <si>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</si>
  <si>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</si>
  <si>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</si>
  <si>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</si>
  <si>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</si>
  <si>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</si>
  <si>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</si>
  <si>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</si>
  <si>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</si>
  <si>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</si>
  <si>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</si>
  <si>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</si>
  <si>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</si>
  <si>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</si>
  <si>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</si>
  <si>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</si>
  <si>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</si>
  <si>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</si>
  <si>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</si>
  <si>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</si>
  <si>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</si>
  <si>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</si>
  <si>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</si>
  <si>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</si>
  <si>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</si>
  <si>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</si>
  <si>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</si>
  <si>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</si>
  <si>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</si>
  <si>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</si>
  <si>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</si>
  <si>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</si>
  <si>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</si>
  <si>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</si>
  <si>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</si>
  <si>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</si>
  <si>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</si>
  <si>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</si>
  <si>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</si>
  <si>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</si>
  <si>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</si>
  <si>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</si>
  <si>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</si>
  <si>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</si>
  <si>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</si>
  <si>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</si>
  <si>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</si>
  <si>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</si>
  <si>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</si>
  <si>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</si>
  <si>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</si>
  <si>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</si>
  <si>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</si>
  <si>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</si>
  <si>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</si>
  <si>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</si>
  <si>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</si>
  <si>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</si>
  <si>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</si>
  <si>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</si>
  <si>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</si>
  <si>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</si>
  <si>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</si>
  <si>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</si>
  <si>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</si>
  <si>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</si>
  <si>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</si>
  <si>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</si>
  <si>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</si>
  <si>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</si>
  <si>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</si>
  <si>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</si>
  <si>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</si>
  <si>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</si>
  <si>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</si>
  <si>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</si>
  <si>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</si>
  <si>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</si>
  <si>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</si>
  <si>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</si>
  <si>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</si>
  <si>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</si>
  <si>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</si>
  <si>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</si>
  <si>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</si>
  <si>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</si>
  <si>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</si>
  <si>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</si>
  <si>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</si>
  <si>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</si>
  <si>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</si>
  <si>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</si>
  <si>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</si>
  <si>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</si>
  <si>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</si>
  <si>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</si>
  <si>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</si>
  <si>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</si>
  <si>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</si>
  <si>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</si>
  <si>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</si>
  <si>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</si>
  <si>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</si>
  <si>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</si>
  <si>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</si>
  <si>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</si>
  <si>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</si>
  <si>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</si>
  <si>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</si>
  <si>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</si>
  <si>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</si>
  <si>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</si>
  <si>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</si>
  <si>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</si>
  <si>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</si>
  <si>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</si>
  <si>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</si>
  <si>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</si>
  <si>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</si>
  <si>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</si>
  <si>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</si>
  <si>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</si>
  <si>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</si>
  <si>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</si>
  <si>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</si>
  <si>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</si>
  <si>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</si>
  <si>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</si>
  <si>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</si>
  <si>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</si>
  <si>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</si>
  <si>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</si>
  <si>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</si>
  <si>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</si>
  <si>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</si>
  <si>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</si>
  <si>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</si>
  <si>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</si>
  <si>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</si>
  <si>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</si>
  <si>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</si>
  <si>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</si>
  <si>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</si>
  <si>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</si>
  <si>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</si>
  <si>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</si>
  <si>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</si>
  <si>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</si>
  <si>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</si>
  <si>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</si>
  <si>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</si>
  <si>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</si>
  <si>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</si>
  <si>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</si>
  <si>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</si>
  <si>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</si>
  <si>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</si>
  <si>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</si>
  <si>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</si>
  <si>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</si>
  <si>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</si>
  <si>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</si>
  <si>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</si>
  <si>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</si>
  <si>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</si>
  <si>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</si>
  <si>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</si>
  <si>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</si>
  <si>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</si>
  <si>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</si>
  <si>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</si>
  <si>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</si>
  <si>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</si>
  <si>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</si>
  <si>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</si>
  <si>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</si>
  <si>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</si>
  <si>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</si>
  <si>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</si>
  <si>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</si>
  <si>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</si>
  <si>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</si>
  <si>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</si>
  <si>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</si>
  <si>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</si>
  <si>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</si>
  <si>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</si>
  <si>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</si>
  <si>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</si>
  <si>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</si>
  <si>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</si>
  <si>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</si>
  <si>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</si>
  <si>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</si>
  <si>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</si>
  <si>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</si>
  <si>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</si>
  <si>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</si>
  <si>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</si>
  <si>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</si>
  <si>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</si>
  <si>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</si>
  <si>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</si>
  <si>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</si>
  <si>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</si>
  <si>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</si>
  <si>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</si>
  <si>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</si>
  <si>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</si>
  <si>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</si>
  <si>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</si>
  <si>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</si>
  <si>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</si>
  <si>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</si>
  <si>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</si>
  <si>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</si>
  <si>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</si>
  <si>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</si>
  <si>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</si>
  <si>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</si>
  <si>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</si>
  <si>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</si>
  <si>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</si>
  <si>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</si>
  <si>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</si>
  <si>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</si>
  <si>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</si>
  <si>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</si>
  <si>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</si>
  <si>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</si>
  <si>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</si>
  <si>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</si>
  <si>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</si>
  <si>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</si>
  <si>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</si>
  <si>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</si>
  <si>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</si>
  <si>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</si>
  <si>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</si>
  <si>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</si>
  <si>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</si>
  <si>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</si>
  <si>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</si>
  <si>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</si>
  <si>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</si>
  <si>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</si>
  <si>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</si>
  <si>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</si>
  <si>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</si>
  <si>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</si>
  <si>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</si>
  <si>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</si>
  <si>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</si>
  <si>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</si>
  <si>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</si>
  <si>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</si>
  <si>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</si>
  <si>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</si>
  <si>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</si>
  <si>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</si>
  <si>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</si>
  <si>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</si>
  <si>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</si>
  <si>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</si>
  <si>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</si>
  <si>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</si>
  <si>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</si>
  <si>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</si>
  <si>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</si>
  <si>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</si>
  <si>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</si>
  <si>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</si>
  <si>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</si>
  <si>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</si>
  <si>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</si>
  <si>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</si>
  <si>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</si>
  <si>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</si>
  <si>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</si>
  <si>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</si>
  <si>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</si>
  <si>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</si>
  <si>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</si>
  <si>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</si>
  <si>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</si>
  <si>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</si>
  <si>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</si>
  <si>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</si>
  <si>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</si>
  <si>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</si>
  <si>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</si>
  <si>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</si>
  <si>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</si>
  <si>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</si>
  <si>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</si>
  <si>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</si>
  <si>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</si>
  <si>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</si>
  <si>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</si>
  <si>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</si>
  <si>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</si>
  <si>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</si>
  <si>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</si>
  <si>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</si>
  <si>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</si>
  <si>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</si>
  <si>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</si>
  <si>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</si>
  <si>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</si>
  <si>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</si>
  <si>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</si>
  <si>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</si>
  <si>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</si>
  <si>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</si>
  <si>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</si>
  <si>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</si>
  <si>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</si>
  <si>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</si>
  <si>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</si>
  <si>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</si>
  <si>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</si>
  <si>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</si>
  <si>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</si>
  <si>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</si>
  <si>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</si>
  <si>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</si>
  <si>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</si>
  <si>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</si>
  <si>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</si>
  <si>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</si>
  <si>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</si>
  <si>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</si>
  <si>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</si>
  <si>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</si>
  <si>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</si>
  <si>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</si>
  <si>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</si>
  <si>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</si>
  <si>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</si>
  <si>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</si>
  <si>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</si>
  <si>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</si>
  <si>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</si>
  <si>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</si>
  <si>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</si>
  <si>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</si>
  <si>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</si>
  <si>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</si>
  <si>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</si>
  <si>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</si>
  <si>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</si>
  <si>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</si>
  <si>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</si>
  <si>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</si>
  <si>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</si>
  <si>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</si>
  <si>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</si>
  <si>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</si>
  <si>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</si>
  <si>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</si>
  <si>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</si>
  <si>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</si>
  <si>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</si>
  <si>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</si>
  <si>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</si>
  <si>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</si>
  <si>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</si>
  <si>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</si>
  <si>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</si>
  <si>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</si>
  <si>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</si>
  <si>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</si>
  <si>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</si>
  <si>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</si>
  <si>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</si>
  <si>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</si>
  <si>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</si>
  <si>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</si>
  <si>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</si>
  <si>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</si>
  <si>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</si>
  <si>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</si>
  <si>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</si>
  <si>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</si>
  <si>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</si>
  <si>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</si>
  <si>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</si>
  <si>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</si>
  <si>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</si>
  <si>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</si>
  <si>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</si>
  <si>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</si>
  <si>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</si>
  <si>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</si>
  <si>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</si>
  <si>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</si>
  <si>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</si>
  <si>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</si>
  <si>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</si>
  <si>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</si>
  <si>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</si>
  <si>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</si>
  <si>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</si>
  <si>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</si>
  <si>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</si>
  <si>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</si>
  <si>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</si>
  <si>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</si>
  <si>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</si>
  <si>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</si>
  <si>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</si>
  <si>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</si>
  <si>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</si>
  <si>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</si>
  <si>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</si>
  <si>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</si>
  <si>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</si>
  <si>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</si>
  <si>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</si>
  <si>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</si>
  <si>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</si>
  <si>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</si>
  <si>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</si>
  <si>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</si>
  <si>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</si>
  <si>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</si>
  <si>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</si>
  <si>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</si>
  <si>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</si>
  <si>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</si>
  <si>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</si>
  <si>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</si>
  <si>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</si>
  <si>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</si>
  <si>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</si>
  <si>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</si>
  <si>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</si>
  <si>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</si>
  <si>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</si>
  <si>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</si>
  <si>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</si>
  <si>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</si>
  <si>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</si>
  <si>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</si>
  <si>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</si>
  <si>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</si>
  <si>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</si>
  <si>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</si>
  <si>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</si>
  <si>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</si>
  <si>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</si>
  <si>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</si>
  <si>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</si>
  <si>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</si>
  <si>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</si>
  <si>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</si>
  <si>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</si>
  <si>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</si>
  <si>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</si>
  <si>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</si>
  <si>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</si>
  <si>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</si>
  <si>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</si>
  <si>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</si>
  <si>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</si>
  <si>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</si>
  <si>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</si>
  <si>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</si>
  <si>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</si>
  <si>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</si>
  <si>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</si>
  <si>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</si>
  <si>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</si>
  <si>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</si>
  <si>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</si>
  <si>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</si>
  <si>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</si>
  <si>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</si>
  <si>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</si>
  <si>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</si>
  <si>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</si>
  <si>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</si>
  <si>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</si>
  <si>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</si>
  <si>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</si>
  <si>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</si>
  <si>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</si>
  <si>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</si>
  <si>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</si>
  <si>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</si>
  <si>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</si>
  <si>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</si>
  <si>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</si>
  <si>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</si>
  <si>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</si>
  <si>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</si>
  <si>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</si>
  <si>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</si>
  <si>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</si>
  <si>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</si>
  <si>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</si>
  <si>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</si>
  <si>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</si>
  <si>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</si>
  <si>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</si>
  <si>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</si>
  <si>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</si>
  <si>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</si>
  <si>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</si>
  <si>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</si>
  <si>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</si>
  <si>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</si>
  <si>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</si>
  <si>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</si>
  <si>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</si>
  <si>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</si>
  <si>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</si>
  <si>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</si>
  <si>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</si>
  <si>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</si>
  <si>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</si>
  <si>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</si>
  <si>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</si>
  <si>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</si>
  <si>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</si>
  <si>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</si>
  <si>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</si>
  <si>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</si>
  <si>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</si>
  <si>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</si>
  <si>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</si>
  <si>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</si>
  <si>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</si>
  <si>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</si>
  <si>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</si>
  <si>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</si>
  <si>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</si>
  <si>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</si>
  <si>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</si>
  <si>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</si>
  <si>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</si>
  <si>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</si>
  <si>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</si>
  <si>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</si>
  <si>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</si>
  <si>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</si>
  <si>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</si>
  <si>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</si>
  <si>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</si>
  <si>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</si>
  <si>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</si>
  <si>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</si>
  <si>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</si>
  <si>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</si>
  <si>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</si>
  <si>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</si>
  <si>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</si>
  <si>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</si>
  <si>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</si>
  <si>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</si>
  <si>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</si>
  <si>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</si>
  <si>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</si>
  <si>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</si>
  <si>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</si>
  <si>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</si>
  <si>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</si>
  <si>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</si>
  <si>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</si>
  <si>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</si>
  <si>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</si>
  <si>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</si>
  <si>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</si>
  <si>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</si>
  <si>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</si>
  <si>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</si>
  <si>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</si>
  <si>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</si>
  <si>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</si>
  <si>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</si>
  <si>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</si>
  <si>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</si>
  <si>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</si>
  <si>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</si>
  <si>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</si>
  <si>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</si>
  <si>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</si>
  <si>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</si>
  <si>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</si>
  <si>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</si>
  <si>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</si>
  <si>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</si>
  <si>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</si>
  <si>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</si>
  <si>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</si>
  <si>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</si>
  <si>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</si>
  <si>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</si>
  <si>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</si>
  <si>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</si>
  <si>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</si>
  <si>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</si>
  <si>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</si>
  <si>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</si>
  <si>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</si>
  <si>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</si>
  <si>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</si>
  <si>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</si>
  <si>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</si>
  <si>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</si>
  <si>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</si>
  <si>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</si>
  <si>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</si>
  <si>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</si>
  <si>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</si>
  <si>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</si>
  <si>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</si>
  <si>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</si>
  <si>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</si>
  <si>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</si>
  <si>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</si>
  <si>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</si>
  <si>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</si>
  <si>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</si>
  <si>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</si>
  <si>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</si>
  <si>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</si>
  <si>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</si>
  <si>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</si>
  <si>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</si>
  <si>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</si>
  <si>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</si>
  <si>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</si>
  <si>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</si>
  <si>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</si>
  <si>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</si>
  <si>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</si>
  <si>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</si>
  <si>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</si>
  <si>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</si>
  <si>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</si>
  <si>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</si>
  <si>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</si>
  <si>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</si>
  <si>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</si>
  <si>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</si>
  <si>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</si>
  <si>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</si>
  <si>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</si>
  <si>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</si>
  <si>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</si>
  <si>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</si>
  <si>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</si>
  <si>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</si>
  <si>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</si>
  <si>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</si>
  <si>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</si>
  <si>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</si>
  <si>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</si>
  <si>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</si>
  <si>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</si>
  <si>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</si>
  <si>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</si>
  <si>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</si>
  <si>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</si>
  <si>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</si>
  <si>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</si>
  <si>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</si>
  <si>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</si>
  <si>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</si>
  <si>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</si>
  <si>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</si>
  <si>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</si>
  <si>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</si>
  <si>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</si>
  <si>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</si>
  <si>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</si>
  <si>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</si>
  <si>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</si>
  <si>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</si>
  <si>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</si>
  <si>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</si>
  <si>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</si>
  <si>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</si>
  <si>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</si>
  <si>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</si>
  <si>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</si>
  <si>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</si>
  <si>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</si>
  <si>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</si>
  <si>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</si>
  <si>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</si>
  <si>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</si>
  <si>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</si>
  <si>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</si>
  <si>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</si>
  <si>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</si>
  <si>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</si>
  <si>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</si>
  <si>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</si>
  <si>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</si>
  <si>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</si>
  <si>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</si>
  <si>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</si>
  <si>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</si>
  <si>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</si>
  <si>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</si>
  <si>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</si>
  <si>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</si>
  <si>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</si>
  <si>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</si>
  <si>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</si>
  <si>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</si>
  <si>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</si>
  <si>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</si>
  <si>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</si>
  <si>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</si>
  <si>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</si>
  <si>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</si>
  <si>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</si>
  <si>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</si>
  <si>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</si>
  <si>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</si>
  <si>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</si>
  <si>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</si>
  <si>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</si>
  <si>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</si>
  <si>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</si>
  <si>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</si>
  <si>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</si>
  <si>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</si>
  <si>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</si>
  <si>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</si>
  <si>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</si>
  <si>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</si>
  <si>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</si>
  <si>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</si>
  <si>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</si>
  <si>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</si>
  <si>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</si>
  <si>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</si>
  <si>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</si>
  <si>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</si>
  <si>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</si>
  <si>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</si>
  <si>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</si>
  <si>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</si>
  <si>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</si>
  <si>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</si>
  <si>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</si>
  <si>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</si>
  <si>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</si>
  <si>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</si>
  <si>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</si>
  <si>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</si>
  <si>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</si>
  <si>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</si>
  <si>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</si>
  <si>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</si>
  <si>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</si>
  <si>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</si>
  <si>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</si>
  <si>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</si>
  <si>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</si>
  <si>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</si>
  <si>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</si>
  <si>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</si>
  <si>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</si>
  <si>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</si>
  <si>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</si>
  <si>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</si>
  <si>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</si>
  <si>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</si>
  <si>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</si>
  <si>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</si>
  <si>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</si>
  <si>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</si>
  <si>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</si>
  <si>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</si>
  <si>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</si>
  <si>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</si>
  <si>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</si>
  <si>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</si>
  <si>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</si>
  <si>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</si>
  <si>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</si>
  <si>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</si>
  <si>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</si>
  <si>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</si>
  <si>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</si>
  <si>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</si>
  <si>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</si>
  <si>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</si>
  <si>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</si>
  <si>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</si>
  <si>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</si>
  <si>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</si>
  <si>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</si>
  <si>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</si>
  <si>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</si>
  <si>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</si>
  <si>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</si>
  <si>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</si>
  <si>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</si>
  <si>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</si>
  <si>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</si>
  <si>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</si>
  <si>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</si>
  <si>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</si>
  <si>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</si>
  <si>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</si>
  <si>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</si>
  <si>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</si>
  <si>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</si>
  <si>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</si>
  <si>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</si>
  <si>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</si>
  <si>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</si>
  <si>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</si>
  <si>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</si>
  <si>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</si>
  <si>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</si>
  <si>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</si>
  <si>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</si>
  <si>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</si>
  <si>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</si>
  <si>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</si>
  <si>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</si>
  <si>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</si>
  <si>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</si>
  <si>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</si>
  <si>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</si>
  <si>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</si>
  <si>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</si>
  <si>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</si>
  <si>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</si>
  <si>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</si>
  <si>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</si>
  <si>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</si>
  <si>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</si>
  <si>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</si>
  <si>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</si>
  <si>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</si>
  <si>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</si>
  <si>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</si>
  <si>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</si>
  <si>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</si>
  <si>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</si>
  <si>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</si>
  <si>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</si>
  <si>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</si>
  <si>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</si>
  <si>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</si>
  <si>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</si>
  <si>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</si>
  <si>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</si>
  <si>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</si>
  <si>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</si>
  <si>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</si>
  <si>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</si>
  <si>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</si>
  <si>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</si>
  <si>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</si>
  <si>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</si>
  <si>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</si>
  <si>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</si>
  <si>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</si>
  <si>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</si>
  <si>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</si>
  <si>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</si>
  <si>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</si>
  <si>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</si>
  <si>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</si>
  <si>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</si>
  <si>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</si>
  <si>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</si>
  <si>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</si>
  <si>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</si>
  <si>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</si>
  <si>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</si>
  <si>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</si>
  <si>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</si>
  <si>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</si>
  <si>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</si>
  <si>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</si>
  <si>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</si>
  <si>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</si>
  <si>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</si>
  <si>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</si>
  <si>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</si>
  <si>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</si>
  <si>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</si>
  <si>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</si>
  <si>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</si>
  <si>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</si>
  <si>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</si>
  <si>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</si>
  <si>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</si>
  <si>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</si>
  <si>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</si>
  <si>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</si>
  <si>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</si>
  <si>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</si>
  <si>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</si>
  <si>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</si>
  <si>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</si>
  <si>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</si>
  <si>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</si>
  <si>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</si>
  <si>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</si>
  <si>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</si>
  <si>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</si>
  <si>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</si>
  <si>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</si>
  <si>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</si>
  <si>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</si>
  <si>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</si>
  <si>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</si>
  <si>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</si>
  <si>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</si>
  <si>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</si>
  <si>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</si>
  <si>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</si>
  <si>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</si>
  <si>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</si>
  <si>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</si>
  <si>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</si>
  <si>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</si>
  <si>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</si>
  <si>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</si>
  <si>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</si>
  <si>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</si>
  <si>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</si>
  <si>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</si>
  <si>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</si>
  <si>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</si>
  <si>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</si>
  <si>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</si>
  <si>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</si>
  <si>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</si>
  <si>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</si>
  <si>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</si>
  <si>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</si>
  <si>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</si>
  <si>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</si>
  <si>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</si>
  <si>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</si>
  <si>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</si>
  <si>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</si>
  <si>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</si>
  <si>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</si>
  <si>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</si>
  <si>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</si>
  <si>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</si>
  <si>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</si>
  <si>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</si>
  <si>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</si>
  <si>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</si>
  <si>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</si>
  <si>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</si>
  <si>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</si>
  <si>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</si>
  <si>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</si>
  <si>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</si>
  <si>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</si>
  <si>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</si>
  <si>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</si>
  <si>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</si>
  <si>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</si>
  <si>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</si>
  <si>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</si>
  <si>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</si>
  <si>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</si>
  <si>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</si>
  <si>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</si>
  <si>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</si>
  <si>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</si>
  <si>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</si>
  <si>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</si>
  <si>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</si>
  <si>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</si>
  <si>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</si>
  <si>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</si>
  <si>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</si>
  <si>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</si>
  <si>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</si>
  <si>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</si>
  <si>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</si>
  <si>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</si>
  <si>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</si>
  <si>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</si>
  <si>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</si>
  <si>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</si>
  <si>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</si>
  <si>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</si>
  <si>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</si>
  <si>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</si>
  <si>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</si>
  <si>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</si>
  <si>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</si>
  <si>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</si>
  <si>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</si>
  <si>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</si>
  <si>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</si>
  <si>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</si>
  <si>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</si>
  <si>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</si>
  <si>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</si>
  <si>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</si>
  <si>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</si>
  <si>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</si>
  <si>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</si>
  <si>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</si>
  <si>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</si>
  <si>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</si>
  <si>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</si>
  <si>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</si>
  <si>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</si>
  <si>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</si>
  <si>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</si>
  <si>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</si>
  <si>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</si>
  <si>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</si>
  <si>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</si>
  <si>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</si>
  <si>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</si>
  <si>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</si>
  <si>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</si>
  <si>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</si>
  <si>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</si>
  <si>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</si>
  <si>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</si>
  <si>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</si>
  <si>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</si>
  <si>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</si>
  <si>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</si>
  <si>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</si>
  <si>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</si>
  <si>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</si>
  <si>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</si>
  <si>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</si>
  <si>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</si>
  <si>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</si>
  <si>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</si>
  <si>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</si>
  <si>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</si>
  <si>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</si>
  <si>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</si>
  <si>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</si>
  <si>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</si>
  <si>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</si>
  <si>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</si>
  <si>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</si>
  <si>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</si>
  <si>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</si>
  <si>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</si>
  <si>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</si>
  <si>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</si>
  <si>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</si>
  <si>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</si>
  <si>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</si>
  <si>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</si>
  <si>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</si>
  <si>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</si>
  <si>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</si>
  <si>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</si>
  <si>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</si>
  <si>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</si>
  <si>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</si>
  <si>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</si>
  <si>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</si>
  <si>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</si>
  <si>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</si>
  <si>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</si>
  <si>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</si>
  <si>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</si>
  <si>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</si>
  <si>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</si>
  <si>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</si>
  <si>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</si>
  <si>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</si>
  <si>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</si>
  <si>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</si>
  <si>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</si>
  <si>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</si>
  <si>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</si>
  <si>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</si>
  <si>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</si>
  <si>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</si>
  <si>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</si>
  <si>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</si>
  <si>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</si>
  <si>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</si>
  <si>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</si>
  <si>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</si>
  <si>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</si>
  <si>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</si>
  <si>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</si>
  <si>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</si>
  <si>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</si>
  <si>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</si>
  <si>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</si>
  <si>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</si>
  <si>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</si>
  <si>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</si>
  <si>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</si>
  <si>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</si>
  <si>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</si>
  <si>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</si>
  <si>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</si>
  <si>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</si>
  <si>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</si>
  <si>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</si>
  <si>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</si>
  <si>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</si>
  <si>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</si>
  <si>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</si>
  <si>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</si>
  <si>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</si>
  <si>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</si>
  <si>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</si>
  <si>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</si>
  <si>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</si>
  <si>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</si>
  <si>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</si>
  <si>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</si>
  <si>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</si>
  <si>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</si>
  <si>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</si>
  <si>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</si>
  <si>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</si>
  <si>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</si>
  <si>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</si>
  <si>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</si>
  <si>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</si>
  <si>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</si>
  <si>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</si>
  <si>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</si>
  <si>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</si>
  <si>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</si>
  <si>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</si>
  <si>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</si>
  <si>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</si>
  <si>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</si>
  <si>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</si>
  <si>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</si>
  <si>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</si>
  <si>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</si>
  <si>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</si>
  <si>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</si>
  <si>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</si>
  <si>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</si>
  <si>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</si>
  <si>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</si>
  <si>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</si>
  <si>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</si>
  <si>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</si>
  <si>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</si>
  <si>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</si>
  <si>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</si>
  <si>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</si>
  <si>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</si>
  <si>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</si>
  <si>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</si>
  <si>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</si>
  <si>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</si>
  <si>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</si>
  <si>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</si>
  <si>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</si>
  <si>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</si>
  <si>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</si>
  <si>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</si>
  <si>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</si>
  <si>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</si>
  <si>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</si>
  <si>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</si>
  <si>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</si>
  <si>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</si>
  <si>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</si>
  <si>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</si>
  <si>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</si>
  <si>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</si>
  <si>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</si>
  <si>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</si>
  <si>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</si>
  <si>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</si>
  <si>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</si>
  <si>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</si>
  <si>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</si>
  <si>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</si>
  <si>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</si>
  <si>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</si>
  <si>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</si>
  <si>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</si>
  <si>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</si>
  <si>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</si>
  <si>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</si>
  <si>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</si>
  <si>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</si>
  <si>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</si>
  <si>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</si>
  <si>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</si>
  <si>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</si>
  <si>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</si>
  <si>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</si>
  <si>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</si>
  <si>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</si>
  <si>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</si>
  <si>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</si>
  <si>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</si>
  <si>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</si>
  <si>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</si>
  <si>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</si>
  <si>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</si>
  <si>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</si>
  <si>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</si>
  <si>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</si>
  <si>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</si>
  <si>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</si>
  <si>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</si>
  <si>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</si>
  <si>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</si>
  <si>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</si>
  <si>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</si>
  <si>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</si>
  <si>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</si>
  <si>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</si>
  <si>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</si>
  <si>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</si>
  <si>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</si>
  <si>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</si>
  <si>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</si>
  <si>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</si>
  <si>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</si>
  <si>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</si>
  <si>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</si>
  <si>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</si>
  <si>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</si>
  <si>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</si>
  <si>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</si>
  <si>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</si>
  <si>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</si>
  <si>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</si>
  <si>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</si>
  <si>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</si>
  <si>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</si>
  <si>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</si>
  <si>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</si>
  <si>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</si>
  <si>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</si>
  <si>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</si>
  <si>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</si>
  <si>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</si>
  <si>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</si>
  <si>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</si>
  <si>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</si>
  <si>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</si>
  <si>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</si>
  <si>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</si>
  <si>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</si>
  <si>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</si>
  <si>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</si>
  <si>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</si>
  <si>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</si>
  <si>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</si>
  <si>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</si>
  <si>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</si>
  <si>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</si>
  <si>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</si>
  <si>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</si>
  <si>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</si>
  <si>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</si>
  <si>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</si>
  <si>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</si>
  <si>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</si>
  <si>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</si>
  <si>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</si>
  <si>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</si>
  <si>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</si>
  <si>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</si>
  <si>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</si>
  <si>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</si>
  <si>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</si>
  <si>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</si>
  <si>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</si>
  <si>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</si>
  <si>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</si>
  <si>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</si>
  <si>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</si>
  <si>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</si>
  <si>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</si>
  <si>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</si>
  <si>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</si>
  <si>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</si>
  <si>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</si>
  <si>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</si>
  <si>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</si>
  <si>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</si>
  <si>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</si>
  <si>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</si>
  <si>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</si>
  <si>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</si>
  <si>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</si>
  <si>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</si>
  <si>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</si>
  <si>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</si>
  <si>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</si>
  <si>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</si>
  <si>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</si>
  <si>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</si>
  <si>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</si>
  <si>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</si>
  <si>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</si>
  <si>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</si>
  <si>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</si>
  <si>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</si>
  <si>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</si>
  <si>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</si>
  <si>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</si>
  <si>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</si>
  <si>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</si>
  <si>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</si>
  <si>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</si>
  <si>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</si>
  <si>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</si>
  <si>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</si>
  <si>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</si>
  <si>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</si>
  <si>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</si>
  <si>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</si>
  <si>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</si>
  <si>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</si>
  <si>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</si>
  <si>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</si>
  <si>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</si>
  <si>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</si>
  <si>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</si>
  <si>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</si>
  <si>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</si>
  <si>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</si>
  <si>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</si>
  <si>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</si>
  <si>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</si>
  <si>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</si>
  <si>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</si>
  <si>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</si>
  <si>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</si>
  <si>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</si>
  <si>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</si>
  <si>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</si>
  <si>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</si>
  <si>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</si>
  <si>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</si>
  <si>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</si>
  <si>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</si>
  <si>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</si>
  <si>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</si>
  <si>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</si>
  <si>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</si>
  <si>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</si>
  <si>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</si>
  <si>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</si>
  <si>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</si>
  <si>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</si>
  <si>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</si>
  <si>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</si>
  <si>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</si>
  <si>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</si>
  <si>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</si>
  <si>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</si>
  <si>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</si>
  <si>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</si>
  <si>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</si>
  <si>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</si>
  <si>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</si>
  <si>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</si>
  <si>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</si>
  <si>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</si>
  <si>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</si>
  <si>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</si>
  <si>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</si>
  <si>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</si>
  <si>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</si>
  <si>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</si>
  <si>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</si>
  <si>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</si>
  <si>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</si>
  <si>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</si>
  <si>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</si>
  <si>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</si>
  <si>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</si>
  <si>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</si>
  <si>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</si>
  <si>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</si>
  <si>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</si>
  <si>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</si>
  <si>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</si>
  <si>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</si>
  <si>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</si>
  <si>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</si>
  <si>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</si>
  <si>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</si>
  <si>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</si>
  <si>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</si>
  <si>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</si>
  <si>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</si>
  <si>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</si>
  <si>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</si>
  <si>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</si>
  <si>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</si>
  <si>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</si>
  <si>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</si>
  <si>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</si>
  <si>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</si>
  <si>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</si>
  <si>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</si>
  <si>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</si>
  <si>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</si>
  <si>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</si>
  <si>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</si>
  <si>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</si>
  <si>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</si>
  <si>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</si>
  <si>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</si>
  <si>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</si>
  <si>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</si>
  <si>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</si>
  <si>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</si>
  <si>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</si>
  <si>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</si>
  <si>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</si>
  <si>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</si>
  <si>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</si>
  <si>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</si>
  <si>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</si>
  <si>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</si>
  <si>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</si>
  <si>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</si>
  <si>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</si>
  <si>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</si>
  <si>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</si>
  <si>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</si>
  <si>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</si>
  <si>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</si>
  <si>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</si>
  <si>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</si>
  <si>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</si>
  <si>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</si>
  <si>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</si>
  <si>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</si>
  <si>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</si>
  <si>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</si>
  <si>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</si>
  <si>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</si>
  <si>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</si>
  <si>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</si>
  <si>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</si>
  <si>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</si>
  <si>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</si>
  <si>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</si>
  <si>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</si>
  <si>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</si>
  <si>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</si>
  <si>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</si>
  <si>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</si>
  <si>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</si>
  <si>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</si>
  <si>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</si>
  <si>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</si>
  <si>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</si>
  <si>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</si>
  <si>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</si>
  <si>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</si>
  <si>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</si>
  <si>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</si>
  <si>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</si>
  <si>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</si>
  <si>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</si>
  <si>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</si>
  <si>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</si>
  <si>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</si>
  <si>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</si>
  <si>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</si>
  <si>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</si>
  <si>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</si>
  <si>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</si>
  <si>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</si>
  <si>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</si>
  <si>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</si>
  <si>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</si>
  <si>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</si>
  <si>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</si>
  <si>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</si>
  <si>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</si>
  <si>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</si>
  <si>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</si>
  <si>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</si>
  <si>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</si>
  <si>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</si>
  <si>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</si>
  <si>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</si>
  <si>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</si>
  <si>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</si>
  <si>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</si>
  <si>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</si>
  <si>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</si>
  <si>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</si>
  <si>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</si>
  <si>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</si>
  <si>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</si>
  <si>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</si>
  <si>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</si>
  <si>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</si>
  <si>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</si>
  <si>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</si>
  <si>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</si>
  <si>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</si>
  <si>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</si>
  <si>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</si>
  <si>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</si>
  <si>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</si>
  <si>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</si>
  <si>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</si>
  <si>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</si>
  <si>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</si>
  <si>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</si>
  <si>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</si>
  <si>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</si>
  <si>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</si>
  <si>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</si>
  <si>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</si>
  <si>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</si>
  <si>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</si>
  <si>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</si>
  <si>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</si>
  <si>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</si>
  <si>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</si>
  <si>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</si>
  <si>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</si>
  <si>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</si>
  <si>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</si>
  <si>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</si>
  <si>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</si>
  <si>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</si>
  <si>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</si>
  <si>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</si>
  <si>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</si>
  <si>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</si>
  <si>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</si>
  <si>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</si>
  <si>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</si>
  <si>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</si>
  <si>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</si>
  <si>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</si>
  <si>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</si>
  <si>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</si>
  <si>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</si>
  <si>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</si>
  <si>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</si>
  <si>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</si>
  <si>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</si>
  <si>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</si>
  <si>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</si>
  <si>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</si>
  <si>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</si>
  <si>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</si>
  <si>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</si>
  <si>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</si>
  <si>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</si>
  <si>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</si>
  <si>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</si>
  <si>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</si>
  <si>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</si>
  <si>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</si>
  <si>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</si>
  <si>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</si>
  <si>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</si>
  <si>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</si>
  <si>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</si>
  <si>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</si>
  <si>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</si>
  <si>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</si>
  <si>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</si>
  <si>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</si>
  <si>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</si>
  <si>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</si>
  <si>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</si>
  <si>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</si>
  <si>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</si>
  <si>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</si>
  <si>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</si>
  <si>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</si>
  <si>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</si>
  <si>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</si>
  <si>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</si>
  <si>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</si>
  <si>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</si>
  <si>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</si>
  <si>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</si>
  <si>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</si>
  <si>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</si>
  <si>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</si>
  <si>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</si>
  <si>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</si>
  <si>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</si>
  <si>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</si>
  <si>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</si>
  <si>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</si>
  <si>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</si>
  <si>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</si>
  <si>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</si>
  <si>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</si>
  <si>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</si>
  <si>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</si>
  <si>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</si>
  <si>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</si>
  <si>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</si>
  <si>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</si>
  <si>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</si>
  <si>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</si>
  <si>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</si>
  <si>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</si>
  <si>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</si>
  <si>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</si>
  <si>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</si>
  <si>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</si>
  <si>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</si>
  <si>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</si>
  <si>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</si>
  <si>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</si>
  <si>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</si>
  <si>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</si>
  <si>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</si>
  <si>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</si>
  <si>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</si>
  <si>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</si>
  <si>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</si>
  <si>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</si>
  <si>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</si>
  <si>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</si>
  <si>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</si>
  <si>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</si>
  <si>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</si>
  <si>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</si>
  <si>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</si>
  <si>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</si>
  <si>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</si>
  <si>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</si>
  <si>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</si>
  <si>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</si>
  <si>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</si>
  <si>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</si>
  <si>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</si>
  <si>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</si>
  <si>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</si>
  <si>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</si>
  <si>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</si>
  <si>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</si>
  <si>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</si>
  <si>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</si>
  <si>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</si>
  <si>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</si>
  <si>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</si>
  <si>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</si>
  <si>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</si>
  <si>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</si>
  <si>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</si>
  <si>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</si>
  <si>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</si>
  <si>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</si>
  <si>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</si>
  <si>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</si>
  <si>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</si>
  <si>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</si>
  <si>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</si>
  <si>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</si>
  <si>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</si>
  <si>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</si>
  <si>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</si>
  <si>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</si>
  <si>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</si>
  <si>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</si>
  <si>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</si>
  <si>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</si>
  <si>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</si>
  <si>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</si>
  <si>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</si>
  <si>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</si>
  <si>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</si>
  <si>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</si>
  <si>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</si>
  <si>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</si>
  <si>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</si>
  <si>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</si>
  <si>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</si>
  <si>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</si>
  <si>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</si>
  <si>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</si>
  <si>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</si>
  <si>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</si>
  <si>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</si>
  <si>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</si>
  <si>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</si>
  <si>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</si>
  <si>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</si>
  <si>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</si>
  <si>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</si>
  <si>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</si>
  <si>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</si>
  <si>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</si>
  <si>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</si>
  <si>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</si>
  <si>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</si>
  <si>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</si>
  <si>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</si>
  <si>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</si>
  <si>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</si>
  <si>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</si>
  <si>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</si>
  <si>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</si>
  <si>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</si>
  <si>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</si>
  <si>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</si>
  <si>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</si>
  <si>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</si>
  <si>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</si>
  <si>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</si>
  <si>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</si>
  <si>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</si>
  <si>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</si>
  <si>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</si>
  <si>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</si>
  <si>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</si>
  <si>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</si>
  <si>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</si>
  <si>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</si>
  <si>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</si>
  <si>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</si>
  <si>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</si>
  <si>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</si>
  <si>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</si>
  <si>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</si>
  <si>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</si>
  <si>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</si>
  <si>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</si>
  <si>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</si>
  <si>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</si>
  <si>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</si>
  <si>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</si>
  <si>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</si>
  <si>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</si>
  <si>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</si>
  <si>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</si>
  <si>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</si>
  <si>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</si>
  <si>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</si>
  <si>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</si>
  <si>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</si>
  <si>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</si>
  <si>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</si>
  <si>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</si>
  <si>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</si>
  <si>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</si>
  <si>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</si>
  <si>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</si>
  <si>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</si>
  <si>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</si>
  <si>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</si>
  <si>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</si>
  <si>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</si>
  <si>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</si>
  <si>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</si>
  <si>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</si>
  <si>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</si>
  <si>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</si>
  <si>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</si>
  <si>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</si>
  <si>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</si>
  <si>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</si>
  <si>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</si>
  <si>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</si>
  <si>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</si>
  <si>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</si>
  <si>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</si>
  <si>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</si>
  <si>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</si>
  <si>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</si>
  <si>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</si>
  <si>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</si>
  <si>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</si>
  <si>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</si>
  <si>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</si>
  <si>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</si>
  <si>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</si>
  <si>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</si>
  <si>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</si>
  <si>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</si>
  <si>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</si>
  <si>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</si>
  <si>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</si>
  <si>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</si>
  <si>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</si>
  <si>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</si>
  <si>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</si>
  <si>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</si>
  <si>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</si>
  <si>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</si>
  <si>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</si>
  <si>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</si>
  <si>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</si>
  <si>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</si>
  <si>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</si>
  <si>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</si>
  <si>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</si>
  <si>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</si>
  <si>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</si>
  <si>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</si>
  <si>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</si>
  <si>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</si>
  <si>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</si>
  <si>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</si>
  <si>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</si>
  <si>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</si>
  <si>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</si>
  <si>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</si>
  <si>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</si>
  <si>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</si>
  <si>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</si>
  <si>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</si>
  <si>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</si>
  <si>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</si>
  <si>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</si>
  <si>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</si>
  <si>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</si>
  <si>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</si>
  <si>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</si>
  <si>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</si>
  <si>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</si>
  <si>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</si>
  <si>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</si>
  <si>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</si>
  <si>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</si>
  <si>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</si>
  <si>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</si>
  <si>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</si>
  <si>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</si>
  <si>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</si>
  <si>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</si>
  <si>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</si>
  <si>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</si>
  <si>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</si>
  <si>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</si>
  <si>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</si>
  <si>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</si>
  <si>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</si>
  <si>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</si>
  <si>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</si>
  <si>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</si>
  <si>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</si>
  <si>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</si>
  <si>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</si>
  <si>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</si>
  <si>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</si>
  <si>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</si>
  <si>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</si>
  <si>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</si>
  <si>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</si>
  <si>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</si>
  <si>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</si>
  <si>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</si>
  <si>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</si>
  <si>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</si>
  <si>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</si>
  <si>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</si>
  <si>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</si>
  <si>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</si>
  <si>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</si>
  <si>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</si>
  <si>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</si>
  <si>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</si>
  <si>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</si>
  <si>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</si>
  <si>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</si>
  <si>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</si>
  <si>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</si>
  <si>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</si>
  <si>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</si>
  <si>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</si>
  <si>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</si>
  <si>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</si>
  <si>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</si>
  <si>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</si>
  <si>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</si>
  <si>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</si>
  <si>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</si>
  <si>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</si>
  <si>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</si>
  <si>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</si>
  <si>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</si>
  <si>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</si>
  <si>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</si>
  <si>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</si>
  <si>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</si>
  <si>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</si>
  <si>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</si>
  <si>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</si>
  <si>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</si>
  <si>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</si>
  <si>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</si>
  <si>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</si>
  <si>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</si>
  <si>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</si>
  <si>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</si>
  <si>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</si>
  <si>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</si>
  <si>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</si>
  <si>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</si>
  <si>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</si>
  <si>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</si>
  <si>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</si>
  <si>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</si>
  <si>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</si>
  <si>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</si>
  <si>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</si>
  <si>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</si>
  <si>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</si>
  <si>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</si>
  <si>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</si>
  <si>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</si>
  <si>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</si>
  <si>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</si>
  <si>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</si>
  <si>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</si>
  <si>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</si>
  <si>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</si>
  <si>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</si>
  <si>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</si>
  <si>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</si>
  <si>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</si>
  <si>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</si>
  <si>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</si>
  <si>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</si>
  <si>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</si>
  <si>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</si>
  <si>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</si>
  <si>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</si>
  <si>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</si>
  <si>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</si>
  <si>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</si>
  <si>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</si>
  <si>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</si>
  <si>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</si>
  <si>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</si>
  <si>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</si>
  <si>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</si>
  <si>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</si>
  <si>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</si>
  <si>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</si>
  <si>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</si>
  <si>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</si>
  <si>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</si>
  <si>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</si>
  <si>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</si>
  <si>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</si>
  <si>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</si>
  <si>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</si>
  <si>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</si>
  <si>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</si>
  <si>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</si>
  <si>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</si>
  <si>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</si>
  <si>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</si>
  <si>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</si>
  <si>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</si>
  <si>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</si>
  <si>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</si>
  <si>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</si>
  <si>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</si>
  <si>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</si>
  <si>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</si>
  <si>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</si>
  <si>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</si>
  <si>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</si>
  <si>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</si>
  <si>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</si>
  <si>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</si>
  <si>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</si>
  <si>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</si>
  <si>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</si>
  <si>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</si>
  <si>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</si>
  <si>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</si>
  <si>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</si>
  <si>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</si>
  <si>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</si>
  <si>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</si>
  <si>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</si>
  <si>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</si>
  <si>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</si>
  <si>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</si>
  <si>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</si>
  <si>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</si>
  <si>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</si>
  <si>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</si>
  <si>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</si>
  <si>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</si>
  <si>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</si>
  <si>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</si>
  <si>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</si>
  <si>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</si>
  <si>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</si>
  <si>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</si>
  <si>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</si>
  <si>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</si>
  <si>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</si>
  <si>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</si>
  <si>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</si>
  <si>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</si>
  <si>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</si>
  <si>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</si>
  <si>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</si>
  <si>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</si>
  <si>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</si>
  <si>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</si>
  <si>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</si>
  <si>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</si>
  <si>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</si>
  <si>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</si>
  <si>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</si>
  <si>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</si>
  <si>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</si>
  <si>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</si>
  <si>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</si>
  <si>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</si>
  <si>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</si>
  <si>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</si>
  <si>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</si>
  <si>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</si>
  <si>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</si>
  <si>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</si>
  <si>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</si>
  <si>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</si>
  <si>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</si>
  <si>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</si>
  <si>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</si>
  <si>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</si>
  <si>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</si>
  <si>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</si>
  <si>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</si>
  <si>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</si>
  <si>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</si>
  <si>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</si>
  <si>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</si>
  <si>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</si>
  <si>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</si>
  <si>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</si>
  <si>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</si>
  <si>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</si>
  <si>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</si>
  <si>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</si>
  <si>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</si>
  <si>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</si>
  <si>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</si>
  <si>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</si>
  <si>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</si>
  <si>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</si>
  <si>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</si>
  <si>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</si>
  <si>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</si>
  <si>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</si>
  <si>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</si>
  <si>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</si>
  <si>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</si>
  <si>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</si>
  <si>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</si>
  <si>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</si>
  <si>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</si>
  <si>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</si>
  <si>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</si>
  <si>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</si>
  <si>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</si>
  <si>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</si>
  <si>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</si>
  <si>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</si>
  <si>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</si>
  <si>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</si>
  <si>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</si>
  <si>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</si>
  <si>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</si>
  <si>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</si>
  <si>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</si>
  <si>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</si>
  <si>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</si>
  <si>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</si>
  <si>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</si>
  <si>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</si>
  <si>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</si>
  <si>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</si>
  <si>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</si>
  <si>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</si>
  <si>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</si>
  <si>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</si>
  <si>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</si>
  <si>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</si>
  <si>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</si>
  <si>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</si>
  <si>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</si>
  <si>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</si>
  <si>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</si>
  <si>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</si>
  <si>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</si>
  <si>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</si>
  <si>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</si>
  <si>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</si>
  <si>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</si>
  <si>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</si>
  <si>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</si>
  <si>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</si>
  <si>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</si>
  <si>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</si>
  <si>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</si>
  <si>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</si>
  <si>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</si>
  <si>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</si>
  <si>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</si>
  <si>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</si>
  <si>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</si>
  <si>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</si>
  <si>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</si>
  <si>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</si>
  <si>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</si>
  <si>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</si>
  <si>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</si>
  <si>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</si>
  <si>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</si>
  <si>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</si>
  <si>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</si>
  <si>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</si>
  <si>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</si>
  <si>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</si>
  <si>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</si>
  <si>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</si>
  <si>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</si>
  <si>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</si>
  <si>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</si>
  <si>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</si>
  <si>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</si>
  <si>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</si>
  <si>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</si>
  <si>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</si>
  <si>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</si>
  <si>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</si>
  <si>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</si>
  <si>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</si>
  <si>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</si>
  <si>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</si>
  <si>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</si>
  <si>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</si>
  <si>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</si>
  <si>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</si>
  <si>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</si>
  <si>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</si>
  <si>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</si>
  <si>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</si>
  <si>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</si>
  <si>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</si>
  <si>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</si>
  <si>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</si>
  <si>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</si>
  <si>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</si>
  <si>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</si>
  <si>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</si>
  <si>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</si>
  <si>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</si>
  <si>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</si>
  <si>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</si>
  <si>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</si>
  <si>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</si>
  <si>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</si>
  <si>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</si>
  <si>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</si>
  <si>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</si>
  <si>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</si>
  <si>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</si>
  <si>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</si>
  <si>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</si>
  <si>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</si>
  <si>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</si>
  <si>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</si>
  <si>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</si>
  <si>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</si>
  <si>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</si>
  <si>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</si>
  <si>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</si>
  <si>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</si>
  <si>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</si>
  <si>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</si>
  <si>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</si>
  <si>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</si>
  <si>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</si>
  <si>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</si>
  <si>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</si>
  <si>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</si>
  <si>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</si>
  <si>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</si>
  <si>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</si>
  <si>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</si>
  <si>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</si>
  <si>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</si>
  <si>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</si>
  <si>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</si>
  <si>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</si>
  <si>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</si>
  <si>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</si>
  <si>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</si>
  <si>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</si>
  <si>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</si>
  <si>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</si>
  <si>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</si>
  <si>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</si>
  <si>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</si>
  <si>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</si>
  <si>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</si>
  <si>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</si>
  <si>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</si>
  <si>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</si>
  <si>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</si>
  <si>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</si>
  <si>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</si>
  <si>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</si>
  <si>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</si>
  <si>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</si>
  <si>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</si>
  <si>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</si>
  <si>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</si>
  <si>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</si>
  <si>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</si>
  <si>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</si>
  <si>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</si>
  <si>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</si>
  <si>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</si>
  <si>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</si>
  <si>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</si>
  <si>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</si>
  <si>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</si>
  <si>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</si>
  <si>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</si>
  <si>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</si>
  <si>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</si>
  <si>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</si>
  <si>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</si>
  <si>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</si>
  <si>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</si>
  <si>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</si>
  <si>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</si>
  <si>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</si>
  <si>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</si>
  <si>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</si>
  <si>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</si>
  <si>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</si>
  <si>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</si>
  <si>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</si>
  <si>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</si>
  <si>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</si>
  <si>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</si>
  <si>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</si>
  <si>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</si>
  <si>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</si>
  <si>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</si>
  <si>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</si>
  <si>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</si>
  <si>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</si>
  <si>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</si>
  <si>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</si>
  <si>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</si>
  <si>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</si>
  <si>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</si>
  <si>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</si>
  <si>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</si>
  <si>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</si>
  <si>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</si>
  <si>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</si>
  <si>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</si>
  <si>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</si>
  <si>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</si>
  <si>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</si>
  <si>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</si>
  <si>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</si>
  <si>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</si>
  <si>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</si>
  <si>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</si>
  <si>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</si>
  <si>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</si>
  <si>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</si>
  <si>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</si>
  <si>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</si>
  <si>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</si>
  <si>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</si>
  <si>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</si>
  <si>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</si>
  <si>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</si>
  <si>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</si>
  <si>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</si>
  <si>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</si>
  <si>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</si>
  <si>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</si>
  <si>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</si>
  <si>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</si>
  <si>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</si>
  <si>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</si>
  <si>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</si>
  <si>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</si>
  <si>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</si>
  <si>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</si>
  <si>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</si>
  <si>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</si>
  <si>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</si>
  <si>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</si>
  <si>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</si>
  <si>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</si>
  <si>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</si>
  <si>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</si>
  <si>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</si>
  <si>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</si>
  <si>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</si>
  <si>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</si>
  <si>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</si>
  <si>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</si>
  <si>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</si>
  <si>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</si>
  <si>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</si>
  <si>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</si>
  <si>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</si>
  <si>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</si>
  <si>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</si>
  <si>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</si>
  <si>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</si>
  <si>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</si>
  <si>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</si>
  <si>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</si>
  <si>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</si>
  <si>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</si>
  <si>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</si>
  <si>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</si>
  <si>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</si>
  <si>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</si>
  <si>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</si>
  <si>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</si>
  <si>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</si>
  <si>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</si>
  <si>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</si>
  <si>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</si>
  <si>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</si>
  <si>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</si>
  <si>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</si>
  <si>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</si>
  <si>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</si>
  <si>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</si>
  <si>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</si>
  <si>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</si>
  <si>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</si>
  <si>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</si>
  <si>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</si>
  <si>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</si>
  <si>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</si>
  <si>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</si>
  <si>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</si>
  <si>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</si>
  <si>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</si>
  <si>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</si>
  <si>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</si>
  <si>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</si>
  <si>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</si>
  <si>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</si>
  <si>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</si>
  <si>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</si>
  <si>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</si>
  <si>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</si>
  <si>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</si>
  <si>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</si>
  <si>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</si>
  <si>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</si>
  <si>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</si>
  <si>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</si>
  <si>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</si>
  <si>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</si>
  <si>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</si>
  <si>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</si>
  <si>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</si>
  <si>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</si>
  <si>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</si>
  <si>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</si>
  <si>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</si>
  <si>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</si>
  <si>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</si>
  <si>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</si>
  <si>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</si>
  <si>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</si>
  <si>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</si>
  <si>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</si>
  <si>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</si>
  <si>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</si>
  <si>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</si>
  <si>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</si>
  <si>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</si>
  <si>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</si>
  <si>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</si>
  <si>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</si>
  <si>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</si>
  <si>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</si>
  <si>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</si>
  <si>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</si>
  <si>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</si>
  <si>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</si>
  <si>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</si>
  <si>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</si>
  <si>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</si>
  <si>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</si>
  <si>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</si>
  <si>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</si>
  <si>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</si>
  <si>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</si>
  <si>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</si>
  <si>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</si>
  <si>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</si>
  <si>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</si>
  <si>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</si>
  <si>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</si>
  <si>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</si>
  <si>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</si>
  <si>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</si>
  <si>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</si>
  <si>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</si>
  <si>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</si>
  <si>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</si>
  <si>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</si>
  <si>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</si>
  <si>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</si>
  <si>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</si>
  <si>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</si>
  <si>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</si>
  <si>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</si>
  <si>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</si>
  <si>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</si>
  <si>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</si>
  <si>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</si>
  <si>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</si>
  <si>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</si>
  <si>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</si>
  <si>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</si>
  <si>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</si>
  <si>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</si>
  <si>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</si>
  <si>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</si>
  <si>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</si>
  <si>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</si>
  <si>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</si>
  <si>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</si>
  <si>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</si>
  <si>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</si>
  <si>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</si>
  <si>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</si>
  <si>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</si>
  <si>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</si>
  <si>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</si>
  <si>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</si>
  <si>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</si>
  <si>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</si>
  <si>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</si>
  <si>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</si>
  <si>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</si>
  <si>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</si>
  <si>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</si>
  <si>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</si>
  <si>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</si>
  <si>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</si>
  <si>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</si>
  <si>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</si>
  <si>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</si>
  <si>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</si>
  <si>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</si>
  <si>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</si>
  <si>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</si>
  <si>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</si>
  <si>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</si>
  <si>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</si>
  <si>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</si>
  <si>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</si>
  <si>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</si>
  <si>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</si>
  <si>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</si>
  <si>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</si>
  <si>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</si>
  <si>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</si>
  <si>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</si>
  <si>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</si>
  <si>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</si>
  <si>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</si>
  <si>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</si>
  <si>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</si>
  <si>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</si>
  <si>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</si>
  <si>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</si>
  <si>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</si>
  <si>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</si>
  <si>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</si>
  <si>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</si>
  <si>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</si>
  <si>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</si>
  <si>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</si>
  <si>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</si>
  <si>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</si>
  <si>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</si>
  <si>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</si>
  <si>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</si>
  <si>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</si>
  <si>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</si>
  <si>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</si>
  <si>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</si>
  <si>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</si>
  <si>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</si>
  <si>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</si>
  <si>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</si>
  <si>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</si>
  <si>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</si>
  <si>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</si>
  <si>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</si>
  <si>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</si>
  <si>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</si>
  <si>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</si>
  <si>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</si>
  <si>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</si>
  <si>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</si>
  <si>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</si>
  <si>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</si>
  <si>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</si>
  <si>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</si>
  <si>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</si>
  <si>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</si>
  <si>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</si>
  <si>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</si>
  <si>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</si>
  <si>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</si>
  <si>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</si>
  <si>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</si>
  <si>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</si>
  <si>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</si>
  <si>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</si>
  <si>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</si>
  <si>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</si>
  <si>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</si>
  <si>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</si>
  <si>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</si>
  <si>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</si>
  <si>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</si>
  <si>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</si>
  <si>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</si>
  <si>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</si>
  <si>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</si>
  <si>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</si>
  <si>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</si>
  <si>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</si>
  <si>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</si>
  <si>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</si>
  <si>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</si>
  <si>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</si>
  <si>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</si>
  <si>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</si>
  <si>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</si>
  <si>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</si>
  <si>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</si>
  <si>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</si>
  <si>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</si>
  <si>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</si>
  <si>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</si>
  <si>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</si>
  <si>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</si>
  <si>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</si>
  <si>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</si>
  <si>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</si>
  <si>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</si>
  <si>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</si>
  <si>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</si>
  <si>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</si>
  <si>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</si>
  <si>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</si>
  <si>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</si>
  <si>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</si>
  <si>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</si>
  <si>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</si>
  <si>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</si>
  <si>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</si>
  <si>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</si>
  <si>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</si>
  <si>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</si>
  <si>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</si>
  <si>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</si>
  <si>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</si>
  <si>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</si>
  <si>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</si>
  <si>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</si>
  <si>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</si>
  <si>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</si>
  <si>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</si>
  <si>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</si>
  <si>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</si>
  <si>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</si>
  <si>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</si>
  <si>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</si>
  <si>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</si>
  <si>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</si>
  <si>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</si>
  <si>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</si>
  <si>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</si>
  <si>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</si>
  <si>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</si>
  <si>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</si>
  <si>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</si>
  <si>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</si>
  <si>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</si>
  <si>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</si>
  <si>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</si>
  <si>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</si>
  <si>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</si>
  <si>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</si>
  <si>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</si>
  <si>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</si>
  <si>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</si>
  <si>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</si>
  <si>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</si>
  <si>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</si>
  <si>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</si>
  <si>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</si>
  <si>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</si>
  <si>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</si>
  <si>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</si>
  <si>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</si>
  <si>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</si>
  <si>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</si>
  <si>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</si>
  <si>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</si>
  <si>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</si>
  <si>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</si>
  <si>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</si>
  <si>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</si>
  <si>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</si>
  <si>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</si>
  <si>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</si>
  <si>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</si>
  <si>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</si>
  <si>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</si>
  <si>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</si>
  <si>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</si>
  <si>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</si>
  <si>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</si>
  <si>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</si>
  <si>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</si>
  <si>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</si>
  <si>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</si>
  <si>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</si>
  <si>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</si>
  <si>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</si>
  <si>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</si>
  <si>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</si>
  <si>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</si>
  <si>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</si>
  <si>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</si>
  <si>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</si>
  <si>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</si>
  <si>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</si>
  <si>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</si>
  <si>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</si>
  <si>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</si>
  <si>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</si>
  <si>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</si>
  <si>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</si>
  <si>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</si>
  <si>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</si>
  <si>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</si>
  <si>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</si>
  <si>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</si>
  <si>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</si>
  <si>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</si>
  <si>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</si>
  <si>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</si>
  <si>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</si>
  <si>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</si>
  <si>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</si>
  <si>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</si>
  <si>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</si>
  <si>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</si>
  <si>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</si>
  <si>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</si>
  <si>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</si>
  <si>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</si>
  <si>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</si>
  <si>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</si>
  <si>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</si>
  <si>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</si>
  <si>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</si>
  <si>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</si>
  <si>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</si>
  <si>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</si>
  <si>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</si>
  <si>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</si>
  <si>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</si>
  <si>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</si>
  <si>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</si>
  <si>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</si>
  <si>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</si>
  <si>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</si>
  <si>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</si>
  <si>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</si>
  <si>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</si>
  <si>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</si>
  <si>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</si>
  <si>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</si>
  <si>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</si>
  <si>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</si>
  <si>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</si>
  <si>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</si>
  <si>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</si>
  <si>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</si>
  <si>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</si>
  <si>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</si>
  <si>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</si>
  <si>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</si>
  <si>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</si>
  <si>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</si>
  <si>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</si>
  <si>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</si>
  <si>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</si>
  <si>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</si>
  <si>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</si>
  <si>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</si>
  <si>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</si>
  <si>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</si>
  <si>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</si>
  <si>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</si>
  <si>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</si>
  <si>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</si>
  <si>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</si>
  <si>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</si>
  <si>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</si>
  <si>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</si>
  <si>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</si>
  <si>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</si>
  <si>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</si>
  <si>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</si>
  <si>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</si>
  <si>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</si>
  <si>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</si>
  <si>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</si>
  <si>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</si>
  <si>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</si>
  <si>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</si>
  <si>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</si>
  <si>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</si>
  <si>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</si>
  <si>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</si>
  <si>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</si>
  <si>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</si>
  <si>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</si>
  <si>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</si>
  <si>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</si>
  <si>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</si>
  <si>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</si>
  <si>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</si>
  <si>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</si>
  <si>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</si>
  <si>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</si>
  <si>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</si>
  <si>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</si>
  <si>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</si>
  <si>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</si>
  <si>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</si>
  <si>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</si>
  <si>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</si>
  <si>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</si>
  <si>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</si>
  <si>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</si>
  <si>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</si>
  <si>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</si>
  <si>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</si>
  <si>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</si>
  <si>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</si>
  <si>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</si>
  <si>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</si>
  <si>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</si>
  <si>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</si>
  <si>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</si>
  <si>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</si>
  <si>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</si>
  <si>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</si>
  <si>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</si>
  <si>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</si>
  <si>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</si>
  <si>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</si>
  <si>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</si>
  <si>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</si>
  <si>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</si>
  <si>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</si>
  <si>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</si>
  <si>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</si>
  <si>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</si>
  <si>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</si>
  <si>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</si>
  <si>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</si>
  <si>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</si>
  <si>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</si>
  <si>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</si>
  <si>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</si>
  <si>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</si>
  <si>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</si>
  <si>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</si>
  <si>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</si>
  <si>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</si>
  <si>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</si>
  <si>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</si>
  <si>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</si>
  <si>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</si>
  <si>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</si>
  <si>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</si>
  <si>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</si>
  <si>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</si>
  <si>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</si>
  <si>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</si>
  <si>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</si>
  <si>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</si>
  <si>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</si>
  <si>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</si>
  <si>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</si>
  <si>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</si>
  <si>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</si>
  <si>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</si>
  <si>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</si>
  <si>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</si>
  <si>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</si>
  <si>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</si>
  <si>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</si>
  <si>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</si>
  <si>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</si>
  <si>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</si>
  <si>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</si>
  <si>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</si>
  <si>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</si>
  <si>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</si>
  <si>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</si>
  <si>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</si>
  <si>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</si>
  <si>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</si>
  <si>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</si>
  <si>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</si>
  <si>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</si>
  <si>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</si>
  <si>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</si>
  <si>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</si>
  <si>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</si>
  <si>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</si>
  <si>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</si>
  <si>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</si>
  <si>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</si>
  <si>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</si>
  <si>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</si>
  <si>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</si>
  <si>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</si>
  <si>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</si>
  <si>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</si>
  <si>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</si>
  <si>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</si>
  <si>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</si>
  <si>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</si>
  <si>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</si>
  <si>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</si>
  <si>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</si>
  <si>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</si>
  <si>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</si>
  <si>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</si>
  <si>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</si>
  <si>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</si>
  <si>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</si>
  <si>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</si>
  <si>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</si>
  <si>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</si>
  <si>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</si>
  <si>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</si>
  <si>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</si>
  <si>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</si>
  <si>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</si>
  <si>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</si>
  <si>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</si>
  <si>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</si>
  <si>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</si>
  <si>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</si>
  <si>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</si>
  <si>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</si>
  <si>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</si>
  <si>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</si>
  <si>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</si>
  <si>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</si>
  <si>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</si>
  <si>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</si>
  <si>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</si>
  <si>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</si>
  <si>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</si>
  <si>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</si>
  <si>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</si>
  <si>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</si>
  <si>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</si>
  <si>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</si>
  <si>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</si>
  <si>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</si>
  <si>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</si>
  <si>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</si>
  <si>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</si>
  <si>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</si>
  <si>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</si>
  <si>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</si>
  <si>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</si>
  <si>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</si>
  <si>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</si>
  <si>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</si>
  <si>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</si>
  <si>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</si>
  <si>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</si>
  <si>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</si>
  <si>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</si>
  <si>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</si>
  <si>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</si>
  <si>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</si>
  <si>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</si>
  <si>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</si>
  <si>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</si>
  <si>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</si>
  <si>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</si>
  <si>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</si>
  <si>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</si>
  <si>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</si>
  <si>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</si>
  <si>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</si>
  <si>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</si>
  <si>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</si>
  <si>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</si>
  <si>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</si>
  <si>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</si>
  <si>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</si>
  <si>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</si>
  <si>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</si>
  <si>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</si>
  <si>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</si>
  <si>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</si>
  <si>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</si>
  <si>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</si>
  <si>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</si>
  <si>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</si>
  <si>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</si>
  <si>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</si>
  <si>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</si>
  <si>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</si>
  <si>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</si>
  <si>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</si>
  <si>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</si>
  <si>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</si>
  <si>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</si>
  <si>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</si>
  <si>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</si>
  <si>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</si>
  <si>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</si>
  <si>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</si>
  <si>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</si>
  <si>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</si>
  <si>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</si>
  <si>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</si>
  <si>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</si>
  <si>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</si>
  <si>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</si>
  <si>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</si>
  <si>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</si>
  <si>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</si>
  <si>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</si>
  <si>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</si>
  <si>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</si>
  <si>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</si>
  <si>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</si>
  <si>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</si>
  <si>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</si>
  <si>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</si>
  <si>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</si>
  <si>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</si>
  <si>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</si>
  <si>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</si>
  <si>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</si>
  <si>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</si>
  <si>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</si>
  <si>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</si>
  <si>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</si>
  <si>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</si>
  <si>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</si>
  <si>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</si>
  <si>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</si>
  <si>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</si>
  <si>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</si>
  <si>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</si>
  <si>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</si>
  <si>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</si>
  <si>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</si>
  <si>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</si>
  <si>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</si>
  <si>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</si>
  <si>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</si>
  <si>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</si>
  <si>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</si>
  <si>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</si>
  <si>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</si>
  <si>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</si>
  <si>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</si>
  <si>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</si>
  <si>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</si>
  <si>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</si>
  <si>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</si>
  <si>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</si>
  <si>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</si>
  <si>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</si>
  <si>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</si>
  <si>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</si>
  <si>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</si>
  <si>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</si>
  <si>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</si>
  <si>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</si>
  <si>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</si>
  <si>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</si>
  <si>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</si>
  <si>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</si>
  <si>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</si>
  <si>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</si>
  <si>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</si>
  <si>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</si>
  <si>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</si>
  <si>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</si>
  <si>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</si>
  <si>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</si>
  <si>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</si>
  <si>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</si>
  <si>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</si>
  <si>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</si>
  <si>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</si>
  <si>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</si>
  <si>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</si>
  <si>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</si>
  <si>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</si>
  <si>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</si>
  <si>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</si>
  <si>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</si>
  <si>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</si>
  <si>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</si>
  <si>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</si>
  <si>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</si>
  <si>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</si>
  <si>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</si>
  <si>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</si>
  <si>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</si>
  <si>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</si>
  <si>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</si>
  <si>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</si>
  <si>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</si>
  <si>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</si>
  <si>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</si>
  <si>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</si>
  <si>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</si>
  <si>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</si>
  <si>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</si>
  <si>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</si>
  <si>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</si>
  <si>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</si>
  <si>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</si>
  <si>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</si>
  <si>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</si>
  <si>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</si>
  <si>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</si>
  <si>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</si>
  <si>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</si>
  <si>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</si>
  <si>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</si>
  <si>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</si>
  <si>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</si>
  <si>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</si>
  <si>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</si>
  <si>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</si>
  <si>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</si>
  <si>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</si>
  <si>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</si>
  <si>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</si>
  <si>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</si>
  <si>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</si>
  <si>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</si>
  <si>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</si>
  <si>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</si>
  <si>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</si>
  <si>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</si>
  <si>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</si>
  <si>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</si>
  <si>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</si>
  <si>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</si>
  <si>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</si>
  <si>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</si>
  <si>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</si>
  <si>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</si>
  <si>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</si>
  <si>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</si>
  <si>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</si>
  <si>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</si>
  <si>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</si>
  <si>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</si>
  <si>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</si>
  <si>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</si>
  <si>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</si>
  <si>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</si>
  <si>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</si>
  <si>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</si>
  <si>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</si>
  <si>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</si>
  <si>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</si>
  <si>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</si>
  <si>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</si>
  <si>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</si>
  <si>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</si>
  <si>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</si>
  <si>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</si>
  <si>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</si>
  <si>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</si>
  <si>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</si>
  <si>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</si>
  <si>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</si>
  <si>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</si>
  <si>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</si>
  <si>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</si>
  <si>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</si>
  <si>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</si>
  <si>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</si>
  <si>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</si>
  <si>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</si>
  <si>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</si>
  <si>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</si>
  <si>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</si>
  <si>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</si>
  <si>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</si>
  <si>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</si>
  <si>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</si>
  <si>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</si>
  <si>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</si>
  <si>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</si>
  <si>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</si>
  <si>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</si>
  <si>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</si>
  <si>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</si>
  <si>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</si>
  <si>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</si>
  <si>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</si>
  <si>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</si>
  <si>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</si>
  <si>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</si>
  <si>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</si>
  <si>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</si>
  <si>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</si>
  <si>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</si>
  <si>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</si>
  <si>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</si>
  <si>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</si>
  <si>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</si>
  <si>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</si>
  <si>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</si>
  <si>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</si>
  <si>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</si>
  <si>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</si>
  <si>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</si>
  <si>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</si>
  <si>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</si>
  <si>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</si>
  <si>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</si>
  <si>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</si>
  <si>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</si>
  <si>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</si>
  <si>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</si>
  <si>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</si>
  <si>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</si>
  <si>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</si>
  <si>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</si>
  <si>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</si>
  <si>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</si>
  <si>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</si>
  <si>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</si>
  <si>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</si>
  <si>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</si>
  <si>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</si>
  <si>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</si>
  <si>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</si>
  <si>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</si>
  <si>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</si>
  <si>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</si>
  <si>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</si>
  <si>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</si>
  <si>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</si>
  <si>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</si>
  <si>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</si>
  <si>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</si>
  <si>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</si>
  <si>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</si>
  <si>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</si>
  <si>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</si>
  <si>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</si>
  <si>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</si>
  <si>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</si>
  <si>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</si>
  <si>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</si>
  <si>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</si>
  <si>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</si>
  <si>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</si>
  <si>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</si>
  <si>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</si>
  <si>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</si>
  <si>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</si>
  <si>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</si>
  <si>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</si>
  <si>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</si>
  <si>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</si>
  <si>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</si>
  <si>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</si>
  <si>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</si>
  <si>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</si>
  <si>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</si>
  <si>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</si>
  <si>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</si>
  <si>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</si>
  <si>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</si>
  <si>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</si>
  <si>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</si>
  <si>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</si>
  <si>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</si>
  <si>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</si>
  <si>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</si>
  <si>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</si>
  <si>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</si>
  <si>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</si>
  <si>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</si>
  <si>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</si>
  <si>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</si>
  <si>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</si>
  <si>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</si>
  <si>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</si>
  <si>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</si>
  <si>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</si>
  <si>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</si>
  <si>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</si>
  <si>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</si>
  <si>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</si>
  <si>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</si>
  <si>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</si>
  <si>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</si>
  <si>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</si>
  <si>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</si>
  <si>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</si>
  <si>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</si>
  <si>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</si>
  <si>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</si>
  <si>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</si>
  <si>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</si>
  <si>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</si>
  <si>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</si>
  <si>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</si>
  <si>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</si>
  <si>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</si>
  <si>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</si>
  <si>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</si>
  <si>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</si>
  <si>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</si>
  <si>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</si>
  <si>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</si>
  <si>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</si>
  <si>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</si>
  <si>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</si>
  <si>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</si>
  <si>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</si>
  <si>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</si>
  <si>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</si>
  <si>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</si>
  <si>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</si>
  <si>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</si>
  <si>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</si>
  <si>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</si>
  <si>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</si>
  <si>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</si>
  <si>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</si>
  <si>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</si>
  <si>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</si>
  <si>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</si>
  <si>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</si>
  <si>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</si>
  <si>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</si>
  <si>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</si>
  <si>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</si>
  <si>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</si>
  <si>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</si>
  <si>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</si>
  <si>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</si>
  <si>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</si>
  <si>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</si>
  <si>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</si>
  <si>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</si>
  <si>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</si>
  <si>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</si>
  <si>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</si>
  <si>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</si>
  <si>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</si>
  <si>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</si>
  <si>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</si>
  <si>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</si>
  <si>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</si>
  <si>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</si>
  <si>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</si>
  <si>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</si>
  <si>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</si>
  <si>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</si>
  <si>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</si>
  <si>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</si>
  <si>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</si>
  <si>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</si>
  <si>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</si>
  <si>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</si>
  <si>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</si>
  <si>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</si>
  <si>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</si>
  <si>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</si>
  <si>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</si>
  <si>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</si>
  <si>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</si>
  <si>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</si>
  <si>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</si>
  <si>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</si>
  <si>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</si>
  <si>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</si>
  <si>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</si>
  <si>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</si>
  <si>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</si>
  <si>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</si>
  <si>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</si>
  <si>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</si>
  <si>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</si>
  <si>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</si>
  <si>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</si>
  <si>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</si>
  <si>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</si>
  <si>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</si>
  <si>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</si>
  <si>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</si>
  <si>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</si>
  <si>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</si>
  <si>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</si>
  <si>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</si>
  <si>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</si>
  <si>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</si>
  <si>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</si>
  <si>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</si>
  <si>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</si>
  <si>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</si>
  <si>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</si>
  <si>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</si>
  <si>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</si>
  <si>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</si>
  <si>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</si>
  <si>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</si>
  <si>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</si>
  <si>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</si>
  <si>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</si>
  <si>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</si>
  <si>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</si>
  <si>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</si>
  <si>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</si>
  <si>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</si>
  <si>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</si>
  <si>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</si>
  <si>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</si>
  <si>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</si>
  <si>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</si>
  <si>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</si>
  <si>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</si>
  <si>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</si>
  <si>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</si>
  <si>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</si>
  <si>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</si>
  <si>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</si>
  <si>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</si>
  <si>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</si>
  <si>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</si>
  <si>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</si>
  <si>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</si>
  <si>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</si>
  <si>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</si>
  <si>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</si>
  <si>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</si>
  <si>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</si>
  <si>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</si>
  <si>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</si>
  <si>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</si>
  <si>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</si>
  <si>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</si>
  <si>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</si>
  <si>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</si>
  <si>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</si>
  <si>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</si>
  <si>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</si>
  <si>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</si>
  <si>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</si>
  <si>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</si>
  <si>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</si>
  <si>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</si>
  <si>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</si>
  <si>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</si>
  <si>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</si>
  <si>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</si>
  <si>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</si>
  <si>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</si>
  <si>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</si>
  <si>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</si>
  <si>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</si>
  <si>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</si>
  <si>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</si>
  <si>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</si>
  <si>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</si>
  <si>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</si>
  <si>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</si>
  <si>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</si>
  <si>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</si>
  <si>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</si>
  <si>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</si>
  <si>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</si>
  <si>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</si>
  <si>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</si>
  <si>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</si>
  <si>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</si>
  <si>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</si>
  <si>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</si>
  <si>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</si>
  <si>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</si>
  <si>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</si>
  <si>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</si>
  <si>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</si>
  <si>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</si>
  <si>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</si>
  <si>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</si>
  <si>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</si>
  <si>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</si>
  <si>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</si>
  <si>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</si>
  <si>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</si>
  <si>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</si>
  <si>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</si>
  <si>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</si>
  <si>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</si>
  <si>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</si>
  <si>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</si>
  <si>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</si>
  <si>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</si>
  <si>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</si>
  <si>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</si>
  <si>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</si>
  <si>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</si>
  <si>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</si>
  <si>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</si>
  <si>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</si>
  <si>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</si>
  <si>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</si>
  <si>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</si>
  <si>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</si>
  <si>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</si>
  <si>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</si>
  <si>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</si>
  <si>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</si>
  <si>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</si>
  <si>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</si>
  <si>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</si>
  <si>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</si>
  <si>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</si>
  <si>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</si>
  <si>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</si>
  <si>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</si>
  <si>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</si>
  <si>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</si>
  <si>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</si>
  <si>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</si>
  <si>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</si>
  <si>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</si>
  <si>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</si>
  <si>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</si>
  <si>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</si>
  <si>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</si>
  <si>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</si>
  <si>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</si>
  <si>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</si>
  <si>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</si>
  <si>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</si>
  <si>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</si>
  <si>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</si>
  <si>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</si>
  <si>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</si>
  <si>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</si>
  <si>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</si>
  <si>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</si>
  <si>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</si>
  <si>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</si>
  <si>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</si>
  <si>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</si>
  <si>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</si>
  <si>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</si>
  <si>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</si>
  <si>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</si>
  <si>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</si>
  <si>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</si>
  <si>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</si>
  <si>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</si>
  <si>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</si>
  <si>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</si>
  <si>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</si>
  <si>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</si>
  <si>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</si>
  <si>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</si>
  <si>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</si>
  <si>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</si>
  <si>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</si>
  <si>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</si>
  <si>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</si>
  <si>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</si>
  <si>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</si>
  <si>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</si>
  <si>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</si>
  <si>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</si>
  <si>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</si>
  <si>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</si>
  <si>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</si>
  <si>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</si>
  <si>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</si>
  <si>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</si>
  <si>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</si>
  <si>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</si>
  <si>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</si>
  <si>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</si>
  <si>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</si>
  <si>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</si>
  <si>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</si>
  <si>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</si>
  <si>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</si>
  <si>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</si>
  <si>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</si>
  <si>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</si>
  <si>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</si>
  <si>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</si>
  <si>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</si>
  <si>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</si>
  <si>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</si>
  <si>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</si>
  <si>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</si>
  <si>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</si>
  <si>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</si>
  <si>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</si>
  <si>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</si>
  <si>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</si>
  <si>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</si>
  <si>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</si>
  <si>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</si>
  <si>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</si>
  <si>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</si>
  <si>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</si>
  <si>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</si>
  <si>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</si>
  <si>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</si>
  <si>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</si>
  <si>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</si>
  <si>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</si>
  <si>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</si>
  <si>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</si>
  <si>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</si>
  <si>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</si>
  <si>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</si>
  <si>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</si>
  <si>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</si>
  <si>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</si>
  <si>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</si>
  <si>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</si>
  <si>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</si>
  <si>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</si>
  <si>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</si>
  <si>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</si>
  <si>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</si>
  <si>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</si>
  <si>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</si>
  <si>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</si>
  <si>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</si>
  <si>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</si>
  <si>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</si>
  <si>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</si>
  <si>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</si>
  <si>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</si>
  <si>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</si>
  <si>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</si>
  <si>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</si>
  <si>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</si>
  <si>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</si>
  <si>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</si>
  <si>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</si>
  <si>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</si>
  <si>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</si>
  <si>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</si>
  <si>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</si>
  <si>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</si>
  <si>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</si>
  <si>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</si>
  <si>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</si>
  <si>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</si>
  <si>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</si>
  <si>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</si>
  <si>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</si>
  <si>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</si>
  <si>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</si>
  <si>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</si>
  <si>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</si>
  <si>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</si>
  <si>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</si>
  <si>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</si>
  <si>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</si>
  <si>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</si>
  <si>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</si>
  <si>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</si>
  <si>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</si>
  <si>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</si>
  <si>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</si>
  <si>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</si>
  <si>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</si>
  <si>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</si>
  <si>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</si>
  <si>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</si>
  <si>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</si>
  <si>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</si>
  <si>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</si>
  <si>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</si>
  <si>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</si>
  <si>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</si>
  <si>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</si>
  <si>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</si>
  <si>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</si>
  <si>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</si>
  <si>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</si>
  <si>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</si>
  <si>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</si>
  <si>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</si>
  <si>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</si>
  <si>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</si>
  <si>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</si>
  <si>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</si>
  <si>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</si>
  <si>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</si>
  <si>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</si>
  <si>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</si>
  <si>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</si>
  <si>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</si>
  <si>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</si>
  <si>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</si>
  <si>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</si>
  <si>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</si>
  <si>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</si>
  <si>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</si>
  <si>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</si>
  <si>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</si>
  <si>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</si>
  <si>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</si>
  <si>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</si>
  <si>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</si>
  <si>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</si>
  <si>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</si>
  <si>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</si>
  <si>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</si>
  <si>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</si>
  <si>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</si>
  <si>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</si>
  <si>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</si>
  <si>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</si>
  <si>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</si>
  <si>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</si>
  <si>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</si>
  <si>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</si>
  <si>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</si>
  <si>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</si>
  <si>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</si>
  <si>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</si>
  <si>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</si>
  <si>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</si>
  <si>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</si>
  <si>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</si>
  <si>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</si>
  <si>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</si>
  <si>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</si>
  <si>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</si>
  <si>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</si>
  <si>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</si>
  <si>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</si>
  <si>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</si>
  <si>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</si>
  <si>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</si>
  <si>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</si>
  <si>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</si>
  <si>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</si>
  <si>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</si>
  <si>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</si>
  <si>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</si>
  <si>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</si>
  <si>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</si>
  <si>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</si>
  <si>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</si>
  <si>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</si>
  <si>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</si>
  <si>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</si>
  <si>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</si>
  <si>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</si>
  <si>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</si>
  <si>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</si>
  <si>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</si>
  <si>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</si>
  <si>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</si>
  <si>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</si>
  <si>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</si>
  <si>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</si>
  <si>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</si>
  <si>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</si>
  <si>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</si>
  <si>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</si>
  <si>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</si>
  <si>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</si>
  <si>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</si>
  <si>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</si>
  <si>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</si>
  <si>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</si>
  <si>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</si>
  <si>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</si>
  <si>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</si>
  <si>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</si>
  <si>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</si>
  <si>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</si>
  <si>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</si>
  <si>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</si>
  <si>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</si>
  <si>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</si>
  <si>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</si>
  <si>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</si>
  <si>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</si>
  <si>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</si>
  <si>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</si>
  <si>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</si>
  <si>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</si>
  <si>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</si>
  <si>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</si>
  <si>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</si>
  <si>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</si>
  <si>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</si>
  <si>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</si>
  <si>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</si>
  <si>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</si>
  <si>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</si>
  <si>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</si>
  <si>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</si>
  <si>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</si>
  <si>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</si>
  <si>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</si>
  <si>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</si>
  <si>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</si>
  <si>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</si>
  <si>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</si>
  <si>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</si>
  <si>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</si>
  <si>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</si>
  <si>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</si>
  <si>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</si>
  <si>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</si>
  <si>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</si>
  <si>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</si>
  <si>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</si>
  <si>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</si>
  <si>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</si>
  <si>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</si>
  <si>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</si>
  <si>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</si>
  <si>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</si>
  <si>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</si>
  <si>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</si>
  <si>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</si>
  <si>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</si>
  <si>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</si>
  <si>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</si>
  <si>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</si>
  <si>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</si>
  <si>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</si>
  <si>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</si>
  <si>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</si>
  <si>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</si>
  <si>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</si>
  <si>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</si>
  <si>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</si>
  <si>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</si>
  <si>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</si>
  <si>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</si>
  <si>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</si>
  <si>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</si>
  <si>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</si>
  <si>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</si>
  <si>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</si>
  <si>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</si>
  <si>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</si>
  <si>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</si>
  <si>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</si>
  <si>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</si>
  <si>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</si>
  <si>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</si>
  <si>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</si>
  <si>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</si>
  <si>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</si>
  <si>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</si>
  <si>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</si>
  <si>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</si>
  <si>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</si>
  <si>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</si>
  <si>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</si>
  <si>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</si>
  <si>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</si>
  <si>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</si>
  <si>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</si>
  <si>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</si>
  <si>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</si>
  <si>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</si>
  <si>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</si>
  <si>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</si>
  <si>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</si>
  <si>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</si>
  <si>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</si>
  <si>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</si>
  <si>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</si>
  <si>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</si>
  <si>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</si>
  <si>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</si>
  <si>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</si>
  <si>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</si>
  <si>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</si>
  <si>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</si>
  <si>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</si>
  <si>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</si>
  <si>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</si>
  <si>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</si>
  <si>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</si>
  <si>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</si>
  <si>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</si>
  <si>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</si>
  <si>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</si>
  <si>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</si>
  <si>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</si>
  <si>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</si>
  <si>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</si>
  <si>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</si>
  <si>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</si>
  <si>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</si>
  <si>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</si>
  <si>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</si>
  <si>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</si>
  <si>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</si>
  <si>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</si>
  <si>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</si>
  <si>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</si>
  <si>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</si>
  <si>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</si>
  <si>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</si>
  <si>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</si>
  <si>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</si>
  <si>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</si>
  <si>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</si>
  <si>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</si>
  <si>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</si>
  <si>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</si>
  <si>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</si>
  <si>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</si>
  <si>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</si>
  <si>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</si>
  <si>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</si>
  <si>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</si>
  <si>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</si>
  <si>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</si>
  <si>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</si>
  <si>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</si>
  <si>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</si>
  <si>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</si>
  <si>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</si>
  <si>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</si>
  <si>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</si>
  <si>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</si>
  <si>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</si>
  <si>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</si>
  <si>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</si>
  <si>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</si>
  <si>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</si>
  <si>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</si>
  <si>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</si>
  <si>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</si>
  <si>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</si>
  <si>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</si>
  <si>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</si>
  <si>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</si>
  <si>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</si>
  <si>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</si>
  <si>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</si>
  <si>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</si>
  <si>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</si>
  <si>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</si>
  <si>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</si>
  <si>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</si>
  <si>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</si>
  <si>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</si>
  <si>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</si>
  <si>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</si>
  <si>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</si>
  <si>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</si>
  <si>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</si>
  <si>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</si>
  <si>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</si>
  <si>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</si>
  <si>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</si>
  <si>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</si>
  <si>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</si>
  <si>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</si>
  <si>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</si>
  <si>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</si>
  <si>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</si>
  <si>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</si>
  <si>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</si>
  <si>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</si>
  <si>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</si>
  <si>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</si>
  <si>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</si>
  <si>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</si>
  <si>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</si>
  <si>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</si>
  <si>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</si>
  <si>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</si>
  <si>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</si>
  <si>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</si>
  <si>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</si>
  <si>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</si>
  <si>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</si>
  <si>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</si>
  <si>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</si>
  <si>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</si>
  <si>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</si>
  <si>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</si>
  <si>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</si>
  <si>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</si>
  <si>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</si>
  <si>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</si>
  <si>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</si>
  <si>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</si>
  <si>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</si>
  <si>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</si>
  <si>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</si>
  <si>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</si>
  <si>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</si>
  <si>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</si>
  <si>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</si>
  <si>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</si>
  <si>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</si>
  <si>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</si>
  <si>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</si>
  <si>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</si>
  <si>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</si>
  <si>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</si>
  <si>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</si>
  <si>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</si>
  <si>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</si>
  <si>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</si>
  <si>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</si>
  <si>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</si>
  <si>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</si>
  <si>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</si>
  <si>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</si>
  <si>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</si>
  <si>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</si>
  <si>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</si>
  <si>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</si>
  <si>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</si>
  <si>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</si>
  <si>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</si>
  <si>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</si>
  <si>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</si>
  <si>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</si>
  <si>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</si>
  <si>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</si>
  <si>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</si>
  <si>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</si>
  <si>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</si>
  <si>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</si>
  <si>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</si>
  <si>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</si>
  <si>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</si>
  <si>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</si>
  <si>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</si>
  <si>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</si>
  <si>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</si>
  <si>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</si>
  <si>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</si>
  <si>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</si>
  <si>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</si>
  <si>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</si>
  <si>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</si>
  <si>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</si>
  <si>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</si>
  <si>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</si>
  <si>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</si>
  <si>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</si>
  <si>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</si>
  <si>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</si>
  <si>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</si>
  <si>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</si>
  <si>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</si>
  <si>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</si>
  <si>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</si>
  <si>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</si>
  <si>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</si>
  <si>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</si>
  <si>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</si>
  <si>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</si>
  <si>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</si>
  <si>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</si>
  <si>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</si>
  <si>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</si>
  <si>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</si>
  <si>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</si>
  <si>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</si>
  <si>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</si>
  <si>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</si>
  <si>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</si>
  <si>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</si>
  <si>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</si>
  <si>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</si>
  <si>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</si>
  <si>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</si>
  <si>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</si>
  <si>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</si>
  <si>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</si>
  <si>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</si>
  <si>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</si>
  <si>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</si>
  <si>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</si>
  <si>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</si>
  <si>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</si>
  <si>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</si>
  <si>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</si>
  <si>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</si>
  <si>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</si>
  <si>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</si>
  <si>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</si>
  <si>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</si>
  <si>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</si>
  <si>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</si>
  <si>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</si>
  <si>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</si>
  <si>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</si>
  <si>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</si>
  <si>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</si>
  <si>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</si>
  <si>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</si>
  <si>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</si>
  <si>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</si>
  <si>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</si>
  <si>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</si>
  <si>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</si>
  <si>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</si>
  <si>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</si>
  <si>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</si>
  <si>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</si>
  <si>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</si>
  <si>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</si>
  <si>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</si>
  <si>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</si>
  <si>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</si>
  <si>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</si>
  <si>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</si>
  <si>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</si>
  <si>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</si>
  <si>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</si>
  <si>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</si>
  <si>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</si>
  <si>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</si>
  <si>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</si>
  <si>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</si>
  <si>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</si>
  <si>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</si>
  <si>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</si>
  <si>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</si>
  <si>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</si>
  <si>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</si>
  <si>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</si>
  <si>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</si>
  <si>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</si>
  <si>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</si>
  <si>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</si>
  <si>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</si>
  <si>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</si>
  <si>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</si>
  <si>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</si>
  <si>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</si>
  <si>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</si>
  <si>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</si>
  <si>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</si>
  <si>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</si>
  <si>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</si>
  <si>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</si>
  <si>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</si>
  <si>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</si>
  <si>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</si>
  <si>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</si>
  <si>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</si>
  <si>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</si>
  <si>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</si>
  <si>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</si>
  <si>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</si>
  <si>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</si>
  <si>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</si>
  <si>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</si>
  <si>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</si>
  <si>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</si>
  <si>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</si>
  <si>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</si>
  <si>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</si>
  <si>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</si>
  <si>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</si>
  <si>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</si>
  <si>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</si>
  <si>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</si>
  <si>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</si>
  <si>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</si>
  <si>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</si>
  <si>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</si>
  <si>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</si>
  <si>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</si>
  <si>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</si>
  <si>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</si>
  <si>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</si>
  <si>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</si>
  <si>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</si>
  <si>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</si>
  <si>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</si>
  <si>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</si>
  <si>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</si>
  <si>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</si>
  <si>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</si>
  <si>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</si>
  <si>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</si>
  <si>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</si>
  <si>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</si>
  <si>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</si>
  <si>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</si>
  <si>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</si>
  <si>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</si>
  <si>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</si>
  <si>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</si>
  <si>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</si>
  <si>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</si>
  <si>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</si>
  <si>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</si>
  <si>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</si>
  <si>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</si>
  <si>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</si>
  <si>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</si>
  <si>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</si>
  <si>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</si>
  <si>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</si>
  <si>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</si>
  <si>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</si>
  <si>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</si>
  <si>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</si>
  <si>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</si>
  <si>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</si>
  <si>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</si>
  <si>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</si>
  <si>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</si>
  <si>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</si>
  <si>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</si>
  <si>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</si>
  <si>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</si>
  <si>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</si>
  <si>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</si>
  <si>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</si>
  <si>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</si>
  <si>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</si>
  <si>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</si>
  <si>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</si>
  <si>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</si>
  <si>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</si>
  <si>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</si>
  <si>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</si>
  <si>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</si>
  <si>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</si>
  <si>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</si>
  <si>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</si>
  <si>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</si>
  <si>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</si>
  <si>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</si>
  <si>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</si>
  <si>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</si>
  <si>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</si>
  <si>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</si>
  <si>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</si>
  <si>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</si>
  <si>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</si>
  <si>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</si>
  <si>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</si>
  <si>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</si>
  <si>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</si>
  <si>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</si>
  <si>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</si>
  <si>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</si>
  <si>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</si>
  <si>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</si>
  <si>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</si>
  <si>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</si>
  <si>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</si>
  <si>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</si>
  <si>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</si>
  <si>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</si>
  <si>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</si>
  <si>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</si>
  <si>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</si>
  <si>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</si>
  <si>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</si>
  <si>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</si>
  <si>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</si>
  <si>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</si>
  <si>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</si>
  <si>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</si>
  <si>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</si>
  <si>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</si>
  <si>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</si>
  <si>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</si>
  <si>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</si>
  <si>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</si>
  <si>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</si>
  <si>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</si>
  <si>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</si>
  <si>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</si>
  <si>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</si>
  <si>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</si>
  <si>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</si>
  <si>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</si>
  <si>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</si>
  <si>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</si>
  <si>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</si>
  <si>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</si>
  <si>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</si>
  <si>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</si>
  <si>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</si>
  <si>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</si>
  <si>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</si>
  <si>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</si>
  <si>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</si>
  <si>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</si>
  <si>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</si>
  <si>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</si>
  <si>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</si>
  <si>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</si>
  <si>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</si>
  <si>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</si>
  <si>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</si>
  <si>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</si>
  <si>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</si>
  <si>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</si>
  <si>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</si>
  <si>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</si>
  <si>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</si>
  <si>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</si>
  <si>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</si>
  <si>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</si>
  <si>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</si>
  <si>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</si>
  <si>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</si>
  <si>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</si>
  <si>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</si>
  <si>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</si>
  <si>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</si>
  <si>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</si>
  <si>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</si>
  <si>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</si>
  <si>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</si>
  <si>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</si>
  <si>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</si>
  <si>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</si>
  <si>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</si>
  <si>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</si>
  <si>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</si>
  <si>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</si>
  <si>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</si>
  <si>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</si>
  <si>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</si>
  <si>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</si>
  <si>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</si>
  <si>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</si>
  <si>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</si>
  <si>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</si>
  <si>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</si>
  <si>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</si>
  <si>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</si>
  <si>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</si>
  <si>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</si>
  <si>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</si>
  <si>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</si>
  <si>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</si>
  <si>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</si>
  <si>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</si>
  <si>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</si>
  <si>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</si>
  <si>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</si>
  <si>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</si>
  <si>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</si>
  <si>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</si>
  <si>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</si>
  <si>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</si>
  <si>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</si>
  <si>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</si>
  <si>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</si>
  <si>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</si>
  <si>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</si>
  <si>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</si>
  <si>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</si>
  <si>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</si>
  <si>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</si>
  <si>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</si>
  <si>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</si>
  <si>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</si>
  <si>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</si>
  <si>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</si>
  <si>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</si>
  <si>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</si>
  <si>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</si>
  <si>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</si>
  <si>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</si>
  <si>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</si>
  <si>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</si>
  <si>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</si>
  <si>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</si>
  <si>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</si>
  <si>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</si>
  <si>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</si>
  <si>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</si>
  <si>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</si>
  <si>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</si>
  <si>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</si>
  <si>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</si>
  <si>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</si>
  <si>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</si>
  <si>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</si>
  <si>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</si>
  <si>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</si>
  <si>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</si>
  <si>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</si>
  <si>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</si>
  <si>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</si>
  <si>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</si>
  <si>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</si>
  <si>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</si>
  <si>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</si>
  <si>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</si>
  <si>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</si>
  <si>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</si>
  <si>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</si>
  <si>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</si>
  <si>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</si>
  <si>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</si>
  <si>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</si>
  <si>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</si>
  <si>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</si>
  <si>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</si>
  <si>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</si>
  <si>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</si>
  <si>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</si>
  <si>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</si>
  <si>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</si>
  <si>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</si>
  <si>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</si>
  <si>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</si>
  <si>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</si>
  <si>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</si>
  <si>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</si>
  <si>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</si>
  <si>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</si>
  <si>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</si>
  <si>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</si>
  <si>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</si>
  <si>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</si>
  <si>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</si>
  <si>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</si>
  <si>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</si>
  <si>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</si>
  <si>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</si>
  <si>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</si>
  <si>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</si>
  <si>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</si>
  <si>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</si>
  <si>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</si>
  <si>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</si>
  <si>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</si>
  <si>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</si>
  <si>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</si>
  <si>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</si>
  <si>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</si>
  <si>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</si>
  <si>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</si>
  <si>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</si>
  <si>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</si>
  <si>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</si>
  <si>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</si>
  <si>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</si>
  <si>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</si>
  <si>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</si>
  <si>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</si>
  <si>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</si>
  <si>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</si>
  <si>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</si>
  <si>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</si>
  <si>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</si>
  <si>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</si>
  <si>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</si>
  <si>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</si>
  <si>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</si>
  <si>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</si>
  <si>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</si>
  <si>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</si>
  <si>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</si>
  <si>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</si>
  <si>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</si>
  <si>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</si>
  <si>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</si>
  <si>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</si>
  <si>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</si>
  <si>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</si>
  <si>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</si>
  <si>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</si>
  <si>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</si>
  <si>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</si>
  <si>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</si>
  <si>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</si>
  <si>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</si>
  <si>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</si>
  <si>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</si>
  <si>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</si>
  <si>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</si>
  <si>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</si>
  <si>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</si>
  <si>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</si>
  <si>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</si>
  <si>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</si>
  <si>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</si>
  <si>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</si>
  <si>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</si>
  <si>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</si>
  <si>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</si>
  <si>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</si>
  <si>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</si>
  <si>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</si>
  <si>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</si>
  <si>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</si>
  <si>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</si>
  <si>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</si>
  <si>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</si>
  <si>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</si>
  <si>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</si>
  <si>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</si>
  <si>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</si>
  <si>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</si>
  <si>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</si>
  <si>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</si>
  <si>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</si>
  <si>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</si>
  <si>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</si>
  <si>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</si>
  <si>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</si>
  <si>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</si>
  <si>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</si>
  <si>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</si>
  <si>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</si>
  <si>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</si>
  <si>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</si>
  <si>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</si>
  <si>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</si>
  <si>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</si>
  <si>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</si>
  <si>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</si>
  <si>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</si>
  <si>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</si>
  <si>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</si>
  <si>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</si>
  <si>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</si>
  <si>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</si>
  <si>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</si>
  <si>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</si>
  <si>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</si>
  <si>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</si>
  <si>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</si>
  <si>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</si>
  <si>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</si>
  <si>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</si>
  <si>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</si>
  <si>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</si>
  <si>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</si>
  <si>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</si>
  <si>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</si>
  <si>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</si>
  <si>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</si>
  <si>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</si>
  <si>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</si>
  <si>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</si>
  <si>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</si>
  <si>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</si>
  <si>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</si>
  <si>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</si>
  <si>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</si>
  <si>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</si>
  <si>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</si>
  <si>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</si>
  <si>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</si>
  <si>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</si>
  <si>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</si>
  <si>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</si>
  <si>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</si>
  <si>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</si>
  <si>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</si>
  <si>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</si>
  <si>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</si>
  <si>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</si>
  <si>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</si>
  <si>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</si>
  <si>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</si>
  <si>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</si>
  <si>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</si>
  <si>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</si>
  <si>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</si>
  <si>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</si>
  <si>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</si>
  <si>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</si>
  <si>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</si>
  <si>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</si>
  <si>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</si>
  <si>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</si>
  <si>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</si>
  <si>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</si>
  <si>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</si>
  <si>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</si>
  <si>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</si>
  <si>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</si>
  <si>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</si>
  <si>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</si>
  <si>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</si>
  <si>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</si>
  <si>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</si>
  <si>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</si>
  <si>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</si>
  <si>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</si>
  <si>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</si>
  <si>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</si>
  <si>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</si>
  <si>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</si>
  <si>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</si>
  <si>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</si>
  <si>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</si>
  <si>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</si>
  <si>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</si>
  <si>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</si>
  <si>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</si>
  <si>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</si>
  <si>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</si>
  <si>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</si>
  <si>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</si>
  <si>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</si>
  <si>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</si>
  <si>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</si>
  <si>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</si>
  <si>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</si>
  <si>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</si>
  <si>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</si>
  <si>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</si>
  <si>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</si>
  <si>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</si>
  <si>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</si>
  <si>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</si>
  <si>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</si>
  <si>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</si>
  <si>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</si>
  <si>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</si>
  <si>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</si>
  <si>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</si>
  <si>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</si>
  <si>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</si>
  <si>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</si>
  <si>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</si>
  <si>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</si>
  <si>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</si>
  <si>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</si>
  <si>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</si>
  <si>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</si>
  <si>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</si>
  <si>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</si>
  <si>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</si>
  <si>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</si>
  <si>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</si>
  <si>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</si>
  <si>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</si>
  <si>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</si>
  <si>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</si>
  <si>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</si>
  <si>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</si>
  <si>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</si>
  <si>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</si>
  <si>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</si>
  <si>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</si>
  <si>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</si>
  <si>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</si>
  <si>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</si>
  <si>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</si>
  <si>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</si>
  <si>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</si>
  <si>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</si>
  <si>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</si>
  <si>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</si>
  <si>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</si>
  <si>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</si>
  <si>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</si>
  <si>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</si>
  <si>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</si>
  <si>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</si>
  <si>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</si>
  <si>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</si>
  <si>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</si>
  <si>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</si>
  <si>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</si>
  <si>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</si>
  <si>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</si>
  <si>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</si>
  <si>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</si>
  <si>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</si>
  <si>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</si>
  <si>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</si>
  <si>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</si>
  <si>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</si>
  <si>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</si>
  <si>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</si>
  <si>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</si>
  <si>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</si>
  <si>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</si>
  <si>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</si>
  <si>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</si>
  <si>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</si>
  <si>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</si>
  <si>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</si>
  <si>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</si>
  <si>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</si>
  <si>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</si>
  <si>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</si>
  <si>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</si>
  <si>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</si>
  <si>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</si>
  <si>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</si>
  <si>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</si>
  <si>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</si>
  <si>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</si>
  <si>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</si>
  <si>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</si>
  <si>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</si>
  <si>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</si>
  <si>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</si>
  <si>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</si>
  <si>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</si>
  <si>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</si>
  <si>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</si>
  <si>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</si>
  <si>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</si>
  <si>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</si>
  <si>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</si>
  <si>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</si>
  <si>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</si>
  <si>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</si>
  <si>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</si>
  <si>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</si>
  <si>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</si>
  <si>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</si>
  <si>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</si>
  <si>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</si>
  <si>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</si>
  <si>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</si>
  <si>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</si>
  <si>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</si>
  <si>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</si>
  <si>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</si>
  <si>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</si>
  <si>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</si>
  <si>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</si>
  <si>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</si>
  <si>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</si>
  <si>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</si>
  <si>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</si>
  <si>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</si>
  <si>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</si>
  <si>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</si>
  <si>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</si>
  <si>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</si>
  <si>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</si>
  <si>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</si>
  <si>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</si>
  <si>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</si>
  <si>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</si>
  <si>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</si>
  <si>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</si>
  <si>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</si>
  <si>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</si>
  <si>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</si>
  <si>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</si>
  <si>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</si>
  <si>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</si>
  <si>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</si>
  <si>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</si>
  <si>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</si>
  <si>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</si>
  <si>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</si>
  <si>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</si>
  <si>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</si>
  <si>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</si>
  <si>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</si>
  <si>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</si>
  <si>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</si>
  <si>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</si>
  <si>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</si>
  <si>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</si>
  <si>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</si>
  <si>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</si>
  <si>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</si>
  <si>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</si>
  <si>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</si>
  <si>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</si>
  <si>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</si>
  <si>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</si>
  <si>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</si>
  <si>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</si>
  <si>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</si>
  <si>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</si>
  <si>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</si>
  <si>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</si>
  <si>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</si>
  <si>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</si>
  <si>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</si>
  <si>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</si>
  <si>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</si>
  <si>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</si>
  <si>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</si>
  <si>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</si>
  <si>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</si>
  <si>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</si>
  <si>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</si>
  <si>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</si>
  <si>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</si>
  <si>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</si>
  <si>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</si>
  <si>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</si>
  <si>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</si>
  <si>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</si>
  <si>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</si>
  <si>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</si>
  <si>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</si>
  <si>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</si>
  <si>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</si>
  <si>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</si>
  <si>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</si>
  <si>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</si>
  <si>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</si>
  <si>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</si>
  <si>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</si>
  <si>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</si>
  <si>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</si>
  <si>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</si>
  <si>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</si>
  <si>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</si>
  <si>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</si>
  <si>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</si>
  <si>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</si>
  <si>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</si>
  <si>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</si>
  <si>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</si>
  <si>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</si>
  <si>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</si>
  <si>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</si>
  <si>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</si>
  <si>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</si>
  <si>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</si>
  <si>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</si>
  <si>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</si>
  <si>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</si>
  <si>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</si>
  <si>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</si>
  <si>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</si>
  <si>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</si>
  <si>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</si>
  <si>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</si>
  <si>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</si>
  <si>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</si>
  <si>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</si>
  <si>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</si>
  <si>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</si>
  <si>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</si>
  <si>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</si>
  <si>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</si>
  <si>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</si>
  <si>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</si>
  <si>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</si>
  <si>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</si>
  <si>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</si>
  <si>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</si>
  <si>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</si>
  <si>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</si>
  <si>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</si>
  <si>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</si>
  <si>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</si>
  <si>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</si>
  <si>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</si>
  <si>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</si>
  <si>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</si>
  <si>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</si>
  <si>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</si>
  <si>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</si>
  <si>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</si>
  <si>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</si>
  <si>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</si>
  <si>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</si>
  <si>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</si>
  <si>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</si>
  <si>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</si>
  <si>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</si>
  <si>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</si>
  <si>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</si>
  <si>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</si>
  <si>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</si>
  <si>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</si>
  <si>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</si>
  <si>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</si>
  <si>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</si>
  <si>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</si>
  <si>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</si>
  <si>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</si>
  <si>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</si>
  <si>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</si>
  <si>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</si>
  <si>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</si>
  <si>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</si>
  <si>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</si>
  <si>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</si>
  <si>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</si>
  <si>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</si>
  <si>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</si>
  <si>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</si>
  <si>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</si>
  <si>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</si>
  <si>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</si>
  <si>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</si>
  <si>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</si>
  <si>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</si>
  <si>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</si>
  <si>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</si>
  <si>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</si>
  <si>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</si>
  <si>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</si>
  <si>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</si>
  <si>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</si>
  <si>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</si>
  <si>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</si>
  <si>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</si>
  <si>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</si>
  <si>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</si>
  <si>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</si>
  <si>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</si>
  <si>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</si>
  <si>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</si>
  <si>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</si>
  <si>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</si>
  <si>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</si>
  <si>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</si>
  <si>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</si>
  <si>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</si>
  <si>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</si>
  <si>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</si>
  <si>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</si>
  <si>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</si>
  <si>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</si>
  <si>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</si>
  <si>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</si>
  <si>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</si>
  <si>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</si>
  <si>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</si>
  <si>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</si>
  <si>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</si>
  <si>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</si>
  <si>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</si>
  <si>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</si>
  <si>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</si>
  <si>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</si>
  <si>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</si>
  <si>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</si>
  <si>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</si>
  <si>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</si>
  <si>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</si>
  <si>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</si>
  <si>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</si>
  <si>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</si>
  <si>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</si>
  <si>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</si>
  <si>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</si>
  <si>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</si>
  <si>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</si>
  <si>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</si>
  <si>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</si>
  <si>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</si>
  <si>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</si>
  <si>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</si>
  <si>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</si>
  <si>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</si>
  <si>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</si>
  <si>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</si>
  <si>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</si>
  <si>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</si>
  <si>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</si>
  <si>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</si>
  <si>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</si>
  <si>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</si>
  <si>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</si>
  <si>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</si>
  <si>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</si>
  <si>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</si>
  <si>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</si>
  <si>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</si>
  <si>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</si>
  <si>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</si>
  <si>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</si>
  <si>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</si>
  <si>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</si>
  <si>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</si>
  <si>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</si>
  <si>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</si>
  <si>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</si>
  <si>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</si>
  <si>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</si>
  <si>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</si>
  <si>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</si>
  <si>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</si>
  <si>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</si>
  <si>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</si>
  <si>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</si>
  <si>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</si>
  <si>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</si>
  <si>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</si>
  <si>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</si>
  <si>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</si>
  <si>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</si>
  <si>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</si>
  <si>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</si>
  <si>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</si>
  <si>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</si>
  <si>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</si>
  <si>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</si>
  <si>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</si>
  <si>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</si>
  <si>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</si>
  <si>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</si>
  <si>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</si>
  <si>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</si>
  <si>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</si>
  <si>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</si>
  <si>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</si>
  <si>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</si>
  <si>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</si>
  <si>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</si>
  <si>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</si>
  <si>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</si>
  <si>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</si>
  <si>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</si>
  <si>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</si>
  <si>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</si>
  <si>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</si>
  <si>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</si>
  <si>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</si>
  <si>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</si>
  <si>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</si>
  <si>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</si>
  <si>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</si>
  <si>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</si>
  <si>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</si>
  <si>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</si>
  <si>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</si>
  <si>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</si>
  <si>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</si>
  <si>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</si>
  <si>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</si>
  <si>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</si>
  <si>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</si>
  <si>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</si>
  <si>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</si>
  <si>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</si>
  <si>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</si>
  <si>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</si>
  <si>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</si>
  <si>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</si>
  <si>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</si>
  <si>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</si>
  <si>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</si>
  <si>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</si>
  <si>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</si>
  <si>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</si>
  <si>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</si>
  <si>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</si>
  <si>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</si>
  <si>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</si>
  <si>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</si>
  <si>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</si>
  <si>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</si>
  <si>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</si>
  <si>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</si>
  <si>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</si>
  <si>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</si>
  <si>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</si>
  <si>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</si>
  <si>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</si>
  <si>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</si>
  <si>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</si>
  <si>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</si>
  <si>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</si>
  <si>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</si>
  <si>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</si>
  <si>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</si>
  <si>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</si>
  <si>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</si>
  <si>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</si>
  <si>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</si>
  <si>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</si>
  <si>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</si>
  <si>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</si>
  <si>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</si>
  <si>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</si>
  <si>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</si>
  <si>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</si>
  <si>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</si>
  <si>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</si>
  <si>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</si>
  <si>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</si>
  <si>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</si>
  <si>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</si>
  <si>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</si>
  <si>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</si>
  <si>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</si>
  <si>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</si>
  <si>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</si>
  <si>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</si>
  <si>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</si>
  <si>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</si>
  <si>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</si>
  <si>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</si>
  <si>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</si>
  <si>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</si>
  <si>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</si>
  <si>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</si>
  <si>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</si>
  <si>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</si>
  <si>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</si>
  <si>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</si>
  <si>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</si>
  <si>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</si>
  <si>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</si>
  <si>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</si>
  <si>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</si>
  <si>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</si>
  <si>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</si>
  <si>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</si>
  <si>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</si>
  <si>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</si>
  <si>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</si>
  <si>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</si>
  <si>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</si>
  <si>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</si>
  <si>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</si>
  <si>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</si>
  <si>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</si>
  <si>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</si>
  <si>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</si>
  <si>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</si>
  <si>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</si>
  <si>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</si>
  <si>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</si>
  <si>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</si>
  <si>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</si>
  <si>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</si>
  <si>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</si>
  <si>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</si>
  <si>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</si>
  <si>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</si>
  <si>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</si>
  <si>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</si>
  <si>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</si>
  <si>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</si>
  <si>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</si>
  <si>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</si>
  <si>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</si>
  <si>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</si>
  <si>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</si>
  <si>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</si>
  <si>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</si>
  <si>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</si>
  <si>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</si>
  <si>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</si>
  <si>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</si>
  <si>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</si>
  <si>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</si>
  <si>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</si>
  <si>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</si>
  <si>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</si>
  <si>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</si>
  <si>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</si>
  <si>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</si>
  <si>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</si>
  <si>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</si>
  <si>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</si>
  <si>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</si>
  <si>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</si>
  <si>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</si>
  <si>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</si>
  <si>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</si>
  <si>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</si>
  <si>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</si>
  <si>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</si>
  <si>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</si>
  <si>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</si>
  <si>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</si>
  <si>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</si>
  <si>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</si>
  <si>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</si>
  <si>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</si>
  <si>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</si>
  <si>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</si>
  <si>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</si>
  <si>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</si>
  <si>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</si>
  <si>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</si>
  <si>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</si>
  <si>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</si>
  <si>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</si>
  <si>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</si>
  <si>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</si>
  <si>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</si>
  <si>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</si>
  <si>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</si>
  <si>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</si>
  <si>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</si>
  <si>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</si>
  <si>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</si>
  <si>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</si>
  <si>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</si>
  <si>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</si>
  <si>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</si>
  <si>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</si>
  <si>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</si>
  <si>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</si>
  <si>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</si>
  <si>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</si>
  <si>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</si>
  <si>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</si>
  <si>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</si>
  <si>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</si>
  <si>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</si>
  <si>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</si>
  <si>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</si>
  <si>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</si>
  <si>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</si>
  <si>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</si>
  <si>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</si>
  <si>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</si>
  <si>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</si>
  <si>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</si>
  <si>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</si>
  <si>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</si>
  <si>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</si>
  <si>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</si>
  <si>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</si>
  <si>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</si>
  <si>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</si>
  <si>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</si>
  <si>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</si>
  <si>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</si>
  <si>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</si>
  <si>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</si>
  <si>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</si>
  <si>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</si>
  <si>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</si>
  <si>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</si>
  <si>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</si>
  <si>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</si>
  <si>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</si>
  <si>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</si>
  <si>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</si>
  <si>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</si>
  <si>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</si>
  <si>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</si>
  <si>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</si>
  <si>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</si>
  <si>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</si>
  <si>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</si>
  <si>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</si>
  <si>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</si>
  <si>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</si>
  <si>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</si>
  <si>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</si>
  <si>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</si>
  <si>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</si>
  <si>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</si>
  <si>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</si>
  <si>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</si>
  <si>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</si>
  <si>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</si>
  <si>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</si>
  <si>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</si>
  <si>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</si>
  <si>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</si>
  <si>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</si>
  <si>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</si>
  <si>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</si>
  <si>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</si>
  <si>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</si>
  <si>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</si>
  <si>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</si>
  <si>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</si>
  <si>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</si>
  <si>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</si>
  <si>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</si>
  <si>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</si>
  <si>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</si>
  <si>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</si>
  <si>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</si>
  <si>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</si>
  <si>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</si>
  <si>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</si>
  <si>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</si>
  <si>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</si>
  <si>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</si>
  <si>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</si>
  <si>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</si>
  <si>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</si>
  <si>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</si>
  <si>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</si>
  <si>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</si>
  <si>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</si>
  <si>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</si>
  <si>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</si>
  <si>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</si>
  <si>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</si>
  <si>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</si>
  <si>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</si>
  <si>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</si>
  <si>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</si>
  <si>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</si>
  <si>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</si>
  <si>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</si>
  <si>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</si>
  <si>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</si>
  <si>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</si>
  <si>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</si>
  <si>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</si>
  <si>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</si>
  <si>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</si>
  <si>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</si>
  <si>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</si>
  <si>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</si>
  <si>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</si>
  <si>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</si>
  <si>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</si>
  <si>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</si>
  <si>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</si>
  <si>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</si>
  <si>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</si>
  <si>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</si>
  <si>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</si>
  <si>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</si>
  <si>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</si>
  <si>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</si>
  <si>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</si>
  <si>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</si>
  <si>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</si>
  <si>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</si>
  <si>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</si>
  <si>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</si>
  <si>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</si>
  <si>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</si>
  <si>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</si>
  <si>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</si>
  <si>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</si>
  <si>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</si>
  <si>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</si>
  <si>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</si>
  <si>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</si>
  <si>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</si>
  <si>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</si>
  <si>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</si>
  <si>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</si>
  <si>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</si>
  <si>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</si>
  <si>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</si>
  <si>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</si>
  <si>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</si>
  <si>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</si>
  <si>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</si>
  <si>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</si>
  <si>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</si>
  <si>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</si>
  <si>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</si>
  <si>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</si>
  <si>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</si>
  <si>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</si>
  <si>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</si>
  <si>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</si>
  <si>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</si>
  <si>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</si>
  <si>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</si>
  <si>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</si>
  <si>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</si>
  <si>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</si>
  <si>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</si>
  <si>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</si>
  <si>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</si>
  <si>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</si>
  <si>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</si>
  <si>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</si>
  <si>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</si>
  <si>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</si>
  <si>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</si>
  <si>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</si>
  <si>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</si>
  <si>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</si>
  <si>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</si>
  <si>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</si>
  <si>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</si>
  <si>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</si>
  <si>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</si>
  <si>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</si>
  <si>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</si>
  <si>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</si>
  <si>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</si>
  <si>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</si>
  <si>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</si>
  <si>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</si>
  <si>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</si>
  <si>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</si>
  <si>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</si>
  <si>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</si>
  <si>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</si>
  <si>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</si>
  <si>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</si>
  <si>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</si>
  <si>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</si>
  <si>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</si>
  <si>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</si>
  <si>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</si>
  <si>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</si>
  <si>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</si>
  <si>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</si>
  <si>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</si>
  <si>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</si>
  <si>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</si>
  <si>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</si>
  <si>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</si>
  <si>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</si>
  <si>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</si>
  <si>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</si>
  <si>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</si>
  <si>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</si>
  <si>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</si>
  <si>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</si>
  <si>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</si>
  <si>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</si>
  <si>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</si>
  <si>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</si>
  <si>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</si>
  <si>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</si>
  <si>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</si>
  <si>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</si>
  <si>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</si>
  <si>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</si>
  <si>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</si>
  <si>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</si>
  <si>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</si>
  <si>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</si>
  <si>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</si>
  <si>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</si>
  <si>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</si>
  <si>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</si>
  <si>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</si>
  <si>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</si>
  <si>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</si>
  <si>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</si>
  <si>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</si>
  <si>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</si>
  <si>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</si>
  <si>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</si>
  <si>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</si>
  <si>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</si>
  <si>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</si>
  <si>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</si>
  <si>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</si>
  <si>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</si>
  <si>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</si>
  <si>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</si>
  <si>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</si>
  <si>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</si>
  <si>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</si>
  <si>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</si>
  <si>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</si>
  <si>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</si>
  <si>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</si>
  <si>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</si>
  <si>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</si>
  <si>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</si>
  <si>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</si>
  <si>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</si>
  <si>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</si>
  <si>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</si>
  <si>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</si>
  <si>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</si>
  <si>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</si>
  <si>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</si>
  <si>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</si>
  <si>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</si>
  <si>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</si>
  <si>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</si>
  <si>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</si>
  <si>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</si>
  <si>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</si>
  <si>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</si>
  <si>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</si>
  <si>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</si>
  <si>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</si>
  <si>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</si>
  <si>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</si>
  <si>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</si>
  <si>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</si>
  <si>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</si>
  <si>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</si>
  <si>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</si>
  <si>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</si>
  <si>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</si>
  <si>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</si>
  <si>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</si>
  <si>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</si>
  <si>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</si>
  <si>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</si>
  <si>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</si>
  <si>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</si>
  <si>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</si>
  <si>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</si>
  <si>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</si>
  <si>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</si>
  <si>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</si>
  <si>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</si>
  <si>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</si>
  <si>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</si>
  <si>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</si>
  <si>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</si>
  <si>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</si>
  <si>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</si>
  <si>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</si>
  <si>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</si>
  <si>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</si>
  <si>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</si>
  <si>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</si>
  <si>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</si>
  <si>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</si>
  <si>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</si>
  <si>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</si>
  <si>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</si>
  <si>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</si>
  <si>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</si>
  <si>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</si>
  <si>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</si>
  <si>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</si>
  <si>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</si>
  <si>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</si>
  <si>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</si>
  <si>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</si>
  <si>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</si>
  <si>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</si>
  <si>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</si>
  <si>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</si>
  <si>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</si>
  <si>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</si>
  <si>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</si>
  <si>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</si>
  <si>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</si>
  <si>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</si>
  <si>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</si>
  <si>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</si>
  <si>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</si>
  <si>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</si>
  <si>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</si>
  <si>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</si>
  <si>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</si>
  <si>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</si>
  <si>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</si>
  <si>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</si>
  <si>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</si>
  <si>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</si>
  <si>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</si>
  <si>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</si>
  <si>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</si>
  <si>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</si>
  <si>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</si>
  <si>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</si>
  <si>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</si>
  <si>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</si>
  <si>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</si>
  <si>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</si>
  <si>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</si>
  <si>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</si>
  <si>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</si>
  <si>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</si>
  <si>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</si>
  <si>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</si>
  <si>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</si>
  <si>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</si>
  <si>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</si>
  <si>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</si>
  <si>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</si>
  <si>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</si>
  <si>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</si>
  <si>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</si>
  <si>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</si>
  <si>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</si>
  <si>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</si>
  <si>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</si>
  <si>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</si>
  <si>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</si>
  <si>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</si>
  <si>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</si>
  <si>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</si>
  <si>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</si>
  <si>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</si>
  <si>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</si>
  <si>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</si>
  <si>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</si>
  <si>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</si>
  <si>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</si>
  <si>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</si>
  <si>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</si>
  <si>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</si>
  <si>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</si>
  <si>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</si>
  <si>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</si>
  <si>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</si>
  <si>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</si>
  <si>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</si>
  <si>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</si>
  <si>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</si>
  <si>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</si>
  <si>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</si>
  <si>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</si>
  <si>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</si>
  <si>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</si>
  <si>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</si>
  <si>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</si>
  <si>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</si>
  <si>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</si>
  <si>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</si>
  <si>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</si>
  <si>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</si>
  <si>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</si>
  <si>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</si>
  <si>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</si>
  <si>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</si>
  <si>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</si>
  <si>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</si>
  <si>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</si>
  <si>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</si>
  <si>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</si>
  <si>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</si>
  <si>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</si>
  <si>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</si>
  <si>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</si>
  <si>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</si>
  <si>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</si>
  <si>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</si>
  <si>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</si>
  <si>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</si>
  <si>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</si>
  <si>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</si>
  <si>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</si>
  <si>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</si>
  <si>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</si>
  <si>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</si>
  <si>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</si>
  <si>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</si>
  <si>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</si>
  <si>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</si>
  <si>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</si>
  <si>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</si>
  <si>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</si>
  <si>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</si>
  <si>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</si>
  <si>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</si>
  <si>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</si>
  <si>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</si>
  <si>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</si>
  <si>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</si>
  <si>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</si>
  <si>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</si>
  <si>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</si>
  <si>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</si>
  <si>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</si>
  <si>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</si>
  <si>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</si>
  <si>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</si>
  <si>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</si>
  <si>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</si>
  <si>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</si>
  <si>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</si>
  <si>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</si>
  <si>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</si>
  <si>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</si>
  <si>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</si>
  <si>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</si>
  <si>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</si>
  <si>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</si>
  <si>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</si>
  <si>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</si>
  <si>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</si>
  <si>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</si>
  <si>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</si>
  <si>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</si>
  <si>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</si>
  <si>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</si>
  <si>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</si>
  <si>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</si>
  <si>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</si>
  <si>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</si>
  <si>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</si>
  <si>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</si>
  <si>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</si>
  <si>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</si>
  <si>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</si>
  <si>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</si>
  <si>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</si>
  <si>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</si>
  <si>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</si>
  <si>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</si>
  <si>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</si>
  <si>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</si>
  <si>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</si>
  <si>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</si>
  <si>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</si>
  <si>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</si>
  <si>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</si>
  <si>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</si>
  <si>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</si>
  <si>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</si>
  <si>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</si>
  <si>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</si>
  <si>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</si>
  <si>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</si>
  <si>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</si>
  <si>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</si>
  <si>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</si>
  <si>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</si>
  <si>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</si>
  <si>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</si>
  <si>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</si>
  <si>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</si>
  <si>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</si>
  <si>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</si>
  <si>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</si>
  <si>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</si>
  <si>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</si>
  <si>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</si>
  <si>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</si>
  <si>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</si>
  <si>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</si>
  <si>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</si>
  <si>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</si>
  <si>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</si>
  <si>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</si>
  <si>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</si>
  <si>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</si>
  <si>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</si>
  <si>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</si>
  <si>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</si>
  <si>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</si>
  <si>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</si>
  <si>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</si>
  <si>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</si>
  <si>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</si>
  <si>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</si>
  <si>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</si>
  <si>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</si>
  <si>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</si>
  <si>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</si>
  <si>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</si>
  <si>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</si>
  <si>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</si>
  <si>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</si>
  <si>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</si>
  <si>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</si>
  <si>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</si>
  <si>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</si>
  <si>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</si>
  <si>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</si>
  <si>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</si>
  <si>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</si>
  <si>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</si>
  <si>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</si>
  <si>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</si>
  <si>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</si>
  <si>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</si>
  <si>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</si>
  <si>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</si>
  <si>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</si>
  <si>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</si>
  <si>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</si>
  <si>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</si>
  <si>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</si>
  <si>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</si>
  <si>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</si>
  <si>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</si>
  <si>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</si>
  <si>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</si>
  <si>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</si>
  <si>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</si>
  <si>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</si>
  <si>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</si>
  <si>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</si>
  <si>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</si>
  <si>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</si>
  <si>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</si>
  <si>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</si>
  <si>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</si>
  <si>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</si>
  <si>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</si>
  <si>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</si>
  <si>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</si>
  <si>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</si>
  <si>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</si>
  <si>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</si>
  <si>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</si>
  <si>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</si>
  <si>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</si>
  <si>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</si>
  <si>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</si>
  <si>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</si>
  <si>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</si>
  <si>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</si>
  <si>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</si>
  <si>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</si>
  <si>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</si>
  <si>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</si>
  <si>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</si>
  <si>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</si>
  <si>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</si>
  <si>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</si>
  <si>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</si>
  <si>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</si>
  <si>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</si>
  <si>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</si>
  <si>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</si>
  <si>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</si>
  <si>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</si>
  <si>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</si>
  <si>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</si>
  <si>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</si>
  <si>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</si>
  <si>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</si>
  <si>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</si>
  <si>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</si>
  <si>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</si>
  <si>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</si>
  <si>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</si>
  <si>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</si>
  <si>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</si>
  <si>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</si>
  <si>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</si>
  <si>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</si>
  <si>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</si>
  <si>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</si>
  <si>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</si>
  <si>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</si>
  <si>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</si>
  <si>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</si>
  <si>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</si>
  <si>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</si>
  <si>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</si>
  <si>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</si>
  <si>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</si>
  <si>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</si>
  <si>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</si>
  <si>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</si>
  <si>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</si>
  <si>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</si>
  <si>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</si>
  <si>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</si>
  <si>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</si>
  <si>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</si>
  <si>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</si>
  <si>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</si>
  <si>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</si>
  <si>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</si>
  <si>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</si>
  <si>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</si>
  <si>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</si>
  <si>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</si>
  <si>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</si>
  <si>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</si>
  <si>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</si>
  <si>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</si>
  <si>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</si>
  <si>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</si>
  <si>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</si>
  <si>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</si>
  <si>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</si>
  <si>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</si>
  <si>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</si>
  <si>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</si>
  <si>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</si>
  <si>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</si>
  <si>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</si>
  <si>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</si>
  <si>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</si>
  <si>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</si>
  <si>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</si>
  <si>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</si>
  <si>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</si>
  <si>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</si>
  <si>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</si>
  <si>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</si>
  <si>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</si>
  <si>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</si>
  <si>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</si>
  <si>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</si>
  <si>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</si>
  <si>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</si>
  <si>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</si>
  <si>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</si>
  <si>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</si>
  <si>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</si>
  <si>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</si>
  <si>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</si>
  <si>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</si>
  <si>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</si>
  <si>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</si>
  <si>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</si>
  <si>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</si>
  <si>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</si>
  <si>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</si>
  <si>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</si>
  <si>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</si>
  <si>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</si>
  <si>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</si>
  <si>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</si>
  <si>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</si>
  <si>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</si>
  <si>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</si>
  <si>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</si>
  <si>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</si>
  <si>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</si>
  <si>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</si>
  <si>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</si>
  <si>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</si>
  <si>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</si>
  <si>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</si>
  <si>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</si>
  <si>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</si>
  <si>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</si>
  <si>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</si>
  <si>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</si>
  <si>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</si>
  <si>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</si>
  <si>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</si>
  <si>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</si>
  <si>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</si>
  <si>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</si>
  <si>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</si>
  <si>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</si>
  <si>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</si>
  <si>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</si>
  <si>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</si>
  <si>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</si>
  <si>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</si>
  <si>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</si>
  <si>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</si>
  <si>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</si>
  <si>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</si>
  <si>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</si>
  <si>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</si>
  <si>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</si>
  <si>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</si>
  <si>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</si>
  <si>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</si>
  <si>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</si>
  <si>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</si>
  <si>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</si>
  <si>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</si>
  <si>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</si>
  <si>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</si>
  <si>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</si>
  <si>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</si>
  <si>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</si>
  <si>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</si>
  <si>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</si>
  <si>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</si>
  <si>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</si>
  <si>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</si>
  <si>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</si>
  <si>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</si>
  <si>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</si>
  <si>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</si>
  <si>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</si>
  <si>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</si>
  <si>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</si>
  <si>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</si>
  <si>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</si>
  <si>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</si>
  <si>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</si>
  <si>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</si>
  <si>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</si>
  <si>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</si>
  <si>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</si>
  <si>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</si>
  <si>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</si>
  <si>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</si>
  <si>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</si>
  <si>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</si>
  <si>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</si>
  <si>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</si>
  <si>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</si>
  <si>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</si>
  <si>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</si>
  <si>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</si>
  <si>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</si>
  <si>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</si>
  <si>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</si>
  <si>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</si>
  <si>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</si>
  <si>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</si>
  <si>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</si>
  <si>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</si>
  <si>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</si>
  <si>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</si>
  <si>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</si>
  <si>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</si>
  <si>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</si>
  <si>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</si>
  <si>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</si>
  <si>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</si>
  <si>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</si>
  <si>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</si>
  <si>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</si>
  <si>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</si>
  <si>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</si>
  <si>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</si>
  <si>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</si>
  <si>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</si>
  <si>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</si>
  <si>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</si>
  <si>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</si>
  <si>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</si>
  <si>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</si>
  <si>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</si>
  <si>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</si>
  <si>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</si>
  <si>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</si>
  <si>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</si>
  <si>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</si>
  <si>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</si>
  <si>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</si>
  <si>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</si>
  <si>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</si>
  <si>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</si>
  <si>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</si>
  <si>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</si>
  <si>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</si>
  <si>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</si>
  <si>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</si>
  <si>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</si>
  <si>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</si>
  <si>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</si>
  <si>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</si>
  <si>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</si>
  <si>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</si>
  <si>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</si>
  <si>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</si>
  <si>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</si>
  <si>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</si>
  <si>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</si>
  <si>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</si>
  <si>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</si>
  <si>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</si>
  <si>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</si>
  <si>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</si>
  <si>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</si>
  <si>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</si>
  <si>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</si>
  <si>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</si>
  <si>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</si>
  <si>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</si>
  <si>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</si>
  <si>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</si>
  <si>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</si>
  <si>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</si>
  <si>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</si>
  <si>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</si>
  <si>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</si>
  <si>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</si>
  <si>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</si>
  <si>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</si>
  <si>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</si>
  <si>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</si>
  <si>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</si>
  <si>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</si>
  <si>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</si>
  <si>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</si>
  <si>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</si>
  <si>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</si>
  <si>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</si>
  <si>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</si>
  <si>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</si>
  <si>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</si>
  <si>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</si>
  <si>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</si>
  <si>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</si>
  <si>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</si>
  <si>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</si>
  <si>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</si>
  <si>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</si>
  <si>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</si>
  <si>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</si>
  <si>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</si>
  <si>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</si>
  <si>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</si>
  <si>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</si>
  <si>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</si>
  <si>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</si>
  <si>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</si>
  <si>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</si>
  <si>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</si>
  <si>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</si>
  <si>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</si>
  <si>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</si>
  <si>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</si>
  <si>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</si>
  <si>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</si>
  <si>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</si>
  <si>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</si>
  <si>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</si>
  <si>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</si>
  <si>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</si>
  <si>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</si>
  <si>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</si>
  <si>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</si>
  <si>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</si>
  <si>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</si>
  <si>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</si>
  <si>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</si>
  <si>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</si>
  <si>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</si>
  <si>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</si>
  <si>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</si>
  <si>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</si>
  <si>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</si>
  <si>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</si>
  <si>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</si>
  <si>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</si>
  <si>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</si>
  <si>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</si>
  <si>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</si>
  <si>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</si>
  <si>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</si>
  <si>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</si>
  <si>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</si>
  <si>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</si>
  <si>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</si>
  <si>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</si>
  <si>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</si>
  <si>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</si>
  <si>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</si>
  <si>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</si>
  <si>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</si>
  <si>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</si>
  <si>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</si>
  <si>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</si>
  <si>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</si>
  <si>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</si>
  <si>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</si>
  <si>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</si>
  <si>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</si>
  <si>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</si>
  <si>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</si>
  <si>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</si>
  <si>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</si>
  <si>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</si>
  <si>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</si>
  <si>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</si>
  <si>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</si>
  <si>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</si>
  <si>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</si>
  <si>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</si>
  <si>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</si>
  <si>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</si>
  <si>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</si>
  <si>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</si>
  <si>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</si>
  <si>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</si>
  <si>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</si>
  <si>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</si>
  <si>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</si>
  <si>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</si>
  <si>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</si>
  <si>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</si>
  <si>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</si>
  <si>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</si>
  <si>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</si>
  <si>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</si>
  <si>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</si>
  <si>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</si>
  <si>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</si>
  <si>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</si>
  <si>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</si>
  <si>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</si>
  <si>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</si>
  <si>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</si>
  <si>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</si>
  <si>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</si>
  <si>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</si>
  <si>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</si>
  <si>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</si>
  <si>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</si>
  <si>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</si>
  <si>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</si>
  <si>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</si>
  <si>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</si>
  <si>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</si>
  <si>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</si>
  <si>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</si>
  <si>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</si>
  <si>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</si>
  <si>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</si>
  <si>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</si>
  <si>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</si>
  <si>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</si>
  <si>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</si>
  <si>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</si>
  <si>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</si>
  <si>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</si>
  <si>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</si>
  <si>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</si>
  <si>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</si>
  <si>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</si>
  <si>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</si>
  <si>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</si>
  <si>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</si>
  <si>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</si>
  <si>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</si>
  <si>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</si>
  <si>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</si>
  <si>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</si>
  <si>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</si>
  <si>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</si>
  <si>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</si>
  <si>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</si>
  <si>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</si>
  <si>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</si>
  <si>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</si>
  <si>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</si>
  <si>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</si>
  <si>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</si>
  <si>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</si>
  <si>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</si>
  <si>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</si>
  <si>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</si>
  <si>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</si>
  <si>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</si>
  <si>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</si>
  <si>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</si>
  <si>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</si>
  <si>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</si>
  <si>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</si>
  <si>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</si>
  <si>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</si>
  <si>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</si>
  <si>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</si>
  <si>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</si>
  <si>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</si>
  <si>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</si>
  <si>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</si>
  <si>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</si>
  <si>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</si>
  <si>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</si>
  <si>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</si>
  <si>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</si>
  <si>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</si>
  <si>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</si>
  <si>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</si>
  <si>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</si>
  <si>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</si>
  <si>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</si>
  <si>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</si>
  <si>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</si>
  <si>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</si>
  <si>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</si>
  <si>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</si>
  <si>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</si>
  <si>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</si>
  <si>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</si>
  <si>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</si>
  <si>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</si>
  <si>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</si>
  <si>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</si>
  <si>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</si>
  <si>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</si>
  <si>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</si>
  <si>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</si>
  <si>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</si>
  <si>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</si>
  <si>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</si>
  <si>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</si>
  <si>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</si>
  <si>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</si>
  <si>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</si>
  <si>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</si>
  <si>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</si>
  <si>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</si>
  <si>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</si>
  <si>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</si>
  <si>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</si>
  <si>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</si>
  <si>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</si>
  <si>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</si>
  <si>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</si>
  <si>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</si>
  <si>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</si>
  <si>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</si>
  <si>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</si>
  <si>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</si>
  <si>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</si>
  <si>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</si>
  <si>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</si>
  <si>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</si>
  <si>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</si>
  <si>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</si>
  <si>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</si>
  <si>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</si>
  <si>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</si>
  <si>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</si>
  <si>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</si>
  <si>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</si>
  <si>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</si>
  <si>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</si>
  <si>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</si>
  <si>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</si>
  <si>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</si>
  <si>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</si>
  <si>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</si>
  <si>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</si>
  <si>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</si>
  <si>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</si>
  <si>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</si>
  <si>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</si>
  <si>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</si>
  <si>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</si>
  <si>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</si>
  <si>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</si>
  <si>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</si>
  <si>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</si>
  <si>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</si>
  <si>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</si>
  <si>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</si>
  <si>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</si>
  <si>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</si>
  <si>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</si>
  <si>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</si>
  <si>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</si>
  <si>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</si>
  <si>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</si>
  <si>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</si>
  <si>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</si>
  <si>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</si>
  <si>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</si>
  <si>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</si>
  <si>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</si>
  <si>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</si>
  <si>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</si>
  <si>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</si>
  <si>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</si>
  <si>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</si>
  <si>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</si>
  <si>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</si>
  <si>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</si>
  <si>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</si>
  <si>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</si>
  <si>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</si>
  <si>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</si>
  <si>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</si>
  <si>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</si>
  <si>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</si>
  <si>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</si>
  <si>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</si>
  <si>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</si>
  <si>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</si>
  <si>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</si>
  <si>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</si>
  <si>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</si>
  <si>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</si>
  <si>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</si>
  <si>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</si>
  <si>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</si>
  <si>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</si>
  <si>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</si>
  <si>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</si>
  <si>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</si>
  <si>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</si>
  <si>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</si>
  <si>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</si>
  <si>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</si>
  <si>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</si>
  <si>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</si>
  <si>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</si>
  <si>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</si>
  <si>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</si>
  <si>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</si>
  <si>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</si>
  <si>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</si>
  <si>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</si>
  <si>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</si>
  <si>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</si>
  <si>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</si>
  <si>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</si>
  <si>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</si>
  <si>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</si>
  <si>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</si>
  <si>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</si>
  <si>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</si>
  <si>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</si>
  <si>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</si>
  <si>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</si>
  <si>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</si>
  <si>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</si>
  <si>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</si>
  <si>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</si>
  <si>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</si>
  <si>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</si>
  <si>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</si>
  <si>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</si>
  <si>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</si>
  <si>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</si>
  <si>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</si>
  <si>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</si>
  <si>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</si>
  <si>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</si>
  <si>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</si>
  <si>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</si>
  <si>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</si>
  <si>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</si>
  <si>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</si>
  <si>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</si>
  <si>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</si>
  <si>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</si>
  <si>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</si>
  <si>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</si>
  <si>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</si>
  <si>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</si>
  <si>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</si>
  <si>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</si>
  <si>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</si>
  <si>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</si>
  <si>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</si>
  <si>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</si>
  <si>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</si>
  <si>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</si>
  <si>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</si>
  <si>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</si>
  <si>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</si>
  <si>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</si>
  <si>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</si>
  <si>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</si>
  <si>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</si>
  <si>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</si>
  <si>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</si>
  <si>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</si>
  <si>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</si>
  <si>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</si>
  <si>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</si>
  <si>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</si>
  <si>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</si>
  <si>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</si>
  <si>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</si>
  <si>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</si>
  <si>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</si>
  <si>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</si>
  <si>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</si>
  <si>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</si>
  <si>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</si>
  <si>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</si>
  <si>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</si>
  <si>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</si>
  <si>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</si>
  <si>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</si>
  <si>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</si>
  <si>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</si>
  <si>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</si>
  <si>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</si>
  <si>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</si>
  <si>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</si>
  <si>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</si>
  <si>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</si>
  <si>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</si>
  <si>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</si>
  <si>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</si>
  <si>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</si>
  <si>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</si>
  <si>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</si>
  <si>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</si>
  <si>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</si>
  <si>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</si>
  <si>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</si>
  <si>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</si>
  <si>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</si>
  <si>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</si>
  <si>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</si>
  <si>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</si>
  <si>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</si>
  <si>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</si>
  <si>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</si>
  <si>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</si>
  <si>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</si>
  <si>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</si>
  <si>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</si>
  <si>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</si>
  <si>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</si>
  <si>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</si>
  <si>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</si>
  <si>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</si>
  <si>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</si>
  <si>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</si>
  <si>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</si>
  <si>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</si>
  <si>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</si>
  <si>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</si>
  <si>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</si>
  <si>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</si>
  <si>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</si>
  <si>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</si>
  <si>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</si>
  <si>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</si>
  <si>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</si>
  <si>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</si>
  <si>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</si>
  <si>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</si>
  <si>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</si>
  <si>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</si>
  <si>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</si>
  <si>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</si>
  <si>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</si>
  <si>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</si>
  <si>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</si>
  <si>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</si>
  <si>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</si>
  <si>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</si>
  <si>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</si>
  <si>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</si>
  <si>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</si>
  <si>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</si>
  <si>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</si>
  <si>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</si>
  <si>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</si>
  <si>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</si>
  <si>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</si>
  <si>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</si>
  <si>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</si>
  <si>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</si>
  <si>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</si>
  <si>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</si>
  <si>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</si>
  <si>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</si>
  <si>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</si>
  <si>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</si>
  <si>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</si>
  <si>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</si>
  <si>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</si>
  <si>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</si>
  <si>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</si>
  <si>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</si>
  <si>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</si>
  <si>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</si>
  <si>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</si>
  <si>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</si>
  <si>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</si>
  <si>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</si>
  <si>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</si>
  <si>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</si>
  <si>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</si>
  <si>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</si>
  <si>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</si>
  <si>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</si>
  <si>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</si>
  <si>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</si>
  <si>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</si>
  <si>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</si>
  <si>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</si>
  <si>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</si>
  <si>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</si>
  <si>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</si>
  <si>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</si>
  <si>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</si>
  <si>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</si>
  <si>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</si>
  <si>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</si>
  <si>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</si>
  <si>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</si>
  <si>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</si>
  <si>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</si>
  <si>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</si>
  <si>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</si>
  <si>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</si>
  <si>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</si>
  <si>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</si>
  <si>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</si>
  <si>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</si>
  <si>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</si>
  <si>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</si>
  <si>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</si>
  <si>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</si>
  <si>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</si>
  <si>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</si>
  <si>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</si>
  <si>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</si>
  <si>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</si>
  <si>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</si>
  <si>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</si>
  <si>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</si>
  <si>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</si>
  <si>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</si>
  <si>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</si>
  <si>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</si>
  <si>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</si>
  <si>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</si>
  <si>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</si>
  <si>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</si>
  <si>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</si>
  <si>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</si>
  <si>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</si>
  <si>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</si>
  <si>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</si>
  <si>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</si>
  <si>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</si>
  <si>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</si>
  <si>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</si>
  <si>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</si>
  <si>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</si>
  <si>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</si>
  <si>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</si>
  <si>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</si>
  <si>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</si>
  <si>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</si>
  <si>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</si>
  <si>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</si>
  <si>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</si>
  <si>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</si>
  <si>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</si>
  <si>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</si>
  <si>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</si>
  <si>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</si>
  <si>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</si>
  <si>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</si>
  <si>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</si>
  <si>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</si>
  <si>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</si>
  <si>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</si>
  <si>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</si>
  <si>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</si>
  <si>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</si>
  <si>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</si>
  <si>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</si>
  <si>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</si>
  <si>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</si>
  <si>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</si>
  <si>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</si>
  <si>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</si>
  <si>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</si>
  <si>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</si>
  <si>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</si>
  <si>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</si>
  <si>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</si>
  <si>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</si>
  <si>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</si>
  <si>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</si>
  <si>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</si>
  <si>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</si>
  <si>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</si>
  <si>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</si>
  <si>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</si>
  <si>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</si>
  <si>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</si>
  <si>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</si>
  <si>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</si>
  <si>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</si>
  <si>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</si>
  <si>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</si>
  <si>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</si>
  <si>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</si>
  <si>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</si>
  <si>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</si>
  <si>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</si>
  <si>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</si>
  <si>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</si>
  <si>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</si>
  <si>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</si>
  <si>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</si>
  <si>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</si>
  <si>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</si>
  <si>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</si>
  <si>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</si>
  <si>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</si>
  <si>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</si>
  <si>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</si>
  <si>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</si>
  <si>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</si>
  <si>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</si>
  <si>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</si>
  <si>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</si>
  <si>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</si>
  <si>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</si>
  <si>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</si>
  <si>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</si>
  <si>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</si>
  <si>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</si>
  <si>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</si>
  <si>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</si>
  <si>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</si>
  <si>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</si>
  <si>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</si>
  <si>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</si>
  <si>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</si>
  <si>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</si>
  <si>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</si>
  <si>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</si>
  <si>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</si>
  <si>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</si>
  <si>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</si>
  <si>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</si>
  <si>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</si>
  <si>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</si>
  <si>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</si>
  <si>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</si>
  <si>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</si>
  <si>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</si>
  <si>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</si>
  <si>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</si>
  <si>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</si>
  <si>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</si>
  <si>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</si>
  <si>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</si>
  <si>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</si>
  <si>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</si>
  <si>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</si>
  <si>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</si>
  <si>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</si>
  <si>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</si>
  <si>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</si>
  <si>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</si>
  <si>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</si>
  <si>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</si>
  <si>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</si>
  <si>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</si>
  <si>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</si>
  <si>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</si>
  <si>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</si>
  <si>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</si>
  <si>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</si>
  <si>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</si>
  <si>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</si>
  <si>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</si>
  <si>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</si>
  <si>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</si>
  <si>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</si>
  <si>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</si>
  <si>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</si>
  <si>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</si>
  <si>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</si>
  <si>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</si>
  <si>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</si>
  <si>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</si>
  <si>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</si>
  <si>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</si>
  <si>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</si>
  <si>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</si>
  <si>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</si>
  <si>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</si>
  <si>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</si>
  <si>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</si>
  <si>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</si>
  <si>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</si>
  <si>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</si>
  <si>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</si>
  <si>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</si>
  <si>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</si>
  <si>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</si>
  <si>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</si>
  <si>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</si>
  <si>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</si>
  <si>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</si>
  <si>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</si>
  <si>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</si>
  <si>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</si>
  <si>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</si>
  <si>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</si>
  <si>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</si>
  <si>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</si>
  <si>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</si>
  <si>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</si>
  <si>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</si>
  <si>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</si>
  <si>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</si>
  <si>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</si>
  <si>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</si>
  <si>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</si>
  <si>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</si>
  <si>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</si>
  <si>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</si>
  <si>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</si>
  <si>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</si>
  <si>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</si>
  <si>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</si>
  <si>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</si>
  <si>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</si>
  <si>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</si>
  <si>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</si>
  <si>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</si>
  <si>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</si>
  <si>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</si>
  <si>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</si>
  <si>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</si>
  <si>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</si>
  <si>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</si>
  <si>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</si>
  <si>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</si>
  <si>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</si>
  <si>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</si>
  <si>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</si>
  <si>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</si>
  <si>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</si>
  <si>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</si>
  <si>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</si>
  <si>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</si>
  <si>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</si>
  <si>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</si>
  <si>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</si>
  <si>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</si>
  <si>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</si>
  <si>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</si>
  <si>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</si>
  <si>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</si>
  <si>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</si>
  <si>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</si>
  <si>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</si>
  <si>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</si>
  <si>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</si>
  <si>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</si>
  <si>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</si>
  <si>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</si>
  <si>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</si>
  <si>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</si>
  <si>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</si>
  <si>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</si>
  <si>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</si>
  <si>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</si>
  <si>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</si>
  <si>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</si>
  <si>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</si>
  <si>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</si>
  <si>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</si>
  <si>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</si>
  <si>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</si>
  <si>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</si>
  <si>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</si>
  <si>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</si>
  <si>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</si>
  <si>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</si>
  <si>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</si>
  <si>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</si>
  <si>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</si>
  <si>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</si>
  <si>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</si>
  <si>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</si>
  <si>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</si>
  <si>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</si>
  <si>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</si>
  <si>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</si>
  <si>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</si>
  <si>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</si>
  <si>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</si>
  <si>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</si>
  <si>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</si>
  <si>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</si>
  <si>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</si>
  <si>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</si>
  <si>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</si>
  <si>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</si>
  <si>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</si>
  <si>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</si>
  <si>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</si>
  <si>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</si>
  <si>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</si>
  <si>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</si>
  <si>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</si>
  <si>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</si>
  <si>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</si>
  <si>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</si>
  <si>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</si>
  <si>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</si>
  <si>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</si>
  <si>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</si>
  <si>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</si>
  <si>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</si>
  <si>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</si>
  <si>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</si>
  <si>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</si>
  <si>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</si>
  <si>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</si>
  <si>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</si>
  <si>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</si>
  <si>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</si>
  <si>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</si>
  <si>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</si>
  <si>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</si>
  <si>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</si>
  <si>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</si>
  <si>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</si>
  <si>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</si>
  <si>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</si>
  <si>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</si>
  <si>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</si>
  <si>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</si>
  <si>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</si>
  <si>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</si>
  <si>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</si>
  <si>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</si>
  <si>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</si>
  <si>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</si>
  <si>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</si>
  <si>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</si>
  <si>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</si>
  <si>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</si>
  <si>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</si>
  <si>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</si>
  <si>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</si>
  <si>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</si>
  <si>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</si>
  <si>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</si>
  <si>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</si>
  <si>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</si>
  <si>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</si>
  <si>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</si>
  <si>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</si>
  <si>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</si>
  <si>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</si>
  <si>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</si>
  <si>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</si>
  <si>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</si>
  <si>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</si>
  <si>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</si>
  <si>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</si>
  <si>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</si>
  <si>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</si>
  <si>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</si>
  <si>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</si>
  <si>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</si>
  <si>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</si>
  <si>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</si>
  <si>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</si>
  <si>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</si>
  <si>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</si>
  <si>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</si>
  <si>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</si>
  <si>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</si>
  <si>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</si>
  <si>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</si>
  <si>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</si>
  <si>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</si>
  <si>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</si>
  <si>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</si>
  <si>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</si>
  <si>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</si>
  <si>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</si>
  <si>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</si>
  <si>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</si>
  <si>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</si>
  <si>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</si>
  <si>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</si>
  <si>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</si>
  <si>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</si>
  <si>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</si>
  <si>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</si>
  <si>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</si>
  <si>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</si>
  <si>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</si>
  <si>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</si>
  <si>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</si>
  <si>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</si>
  <si>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</si>
  <si>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</si>
  <si>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</si>
  <si>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</si>
  <si>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</si>
  <si>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</si>
  <si>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</si>
  <si>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</si>
  <si>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</si>
  <si>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</si>
  <si>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</si>
  <si>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</si>
  <si>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</si>
  <si>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</si>
  <si>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</si>
  <si>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</si>
  <si>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</si>
  <si>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</si>
  <si>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</si>
  <si>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</si>
  <si>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</si>
  <si>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</si>
  <si>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</si>
  <si>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</si>
  <si>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</si>
  <si>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</si>
  <si>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</si>
  <si>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</si>
  <si>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</si>
  <si>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</si>
  <si>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</si>
  <si>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</si>
  <si>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</si>
  <si>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</si>
  <si>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</si>
  <si>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</si>
  <si>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</si>
  <si>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</si>
  <si>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</si>
  <si>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</si>
  <si>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</si>
  <si>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</si>
  <si>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</si>
  <si>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</si>
  <si>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</si>
  <si>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</si>
  <si>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</si>
  <si>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</si>
  <si>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</si>
  <si>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</si>
  <si>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</si>
  <si>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</si>
  <si>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</si>
  <si>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</si>
  <si>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</si>
  <si>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</si>
  <si>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</si>
  <si>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</si>
  <si>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</si>
  <si>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</si>
  <si>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</si>
  <si>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</si>
  <si>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</si>
  <si>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</si>
  <si>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</si>
  <si>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</si>
  <si>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</si>
  <si>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</si>
  <si>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</si>
  <si>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</si>
  <si>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</si>
  <si>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</si>
  <si>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</si>
  <si>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</si>
  <si>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</si>
  <si>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</si>
  <si>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</si>
  <si>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</si>
  <si>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</si>
  <si>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</si>
  <si>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</si>
  <si>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</si>
  <si>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</si>
  <si>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</si>
  <si>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</si>
  <si>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</si>
  <si>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</si>
  <si>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</si>
  <si>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</si>
  <si>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</si>
  <si>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</si>
  <si>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</si>
  <si>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</si>
  <si>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</si>
  <si>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</si>
  <si>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</si>
  <si>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</si>
  <si>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</si>
  <si>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</si>
  <si>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</si>
  <si>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</si>
  <si>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</si>
  <si>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</si>
  <si>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</si>
  <si>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</si>
  <si>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</si>
  <si>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</si>
  <si>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</si>
  <si>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</si>
  <si>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</si>
  <si>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</si>
  <si>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</si>
  <si>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</si>
  <si>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</si>
  <si>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</si>
  <si>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</si>
  <si>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</si>
  <si>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</si>
  <si>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</si>
  <si>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</si>
  <si>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</si>
  <si>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</si>
  <si>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</si>
  <si>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</si>
  <si>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</si>
  <si>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</si>
  <si>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</si>
  <si>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</si>
  <si>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</si>
  <si>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</si>
  <si>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</si>
  <si>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</si>
  <si>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</si>
  <si>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</si>
  <si>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</si>
  <si>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</si>
  <si>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</si>
  <si>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</si>
  <si>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</si>
  <si>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</si>
  <si>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</si>
  <si>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</si>
  <si>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</si>
  <si>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</si>
  <si>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</si>
  <si>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</si>
  <si>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</si>
  <si>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</si>
  <si>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</si>
  <si>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</si>
  <si>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</si>
  <si>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</si>
  <si>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</si>
  <si>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</si>
  <si>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</si>
  <si>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</si>
  <si>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</si>
  <si>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</si>
  <si>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</si>
  <si>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</si>
  <si>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</si>
  <si>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</si>
  <si>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</si>
  <si>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</si>
  <si>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</si>
  <si>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</si>
  <si>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</si>
  <si>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</si>
  <si>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</si>
  <si>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</si>
  <si>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</si>
  <si>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</si>
  <si>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</si>
  <si>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</si>
  <si>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</si>
  <si>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</si>
  <si>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</si>
  <si>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</si>
  <si>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</si>
  <si>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</si>
  <si>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</si>
  <si>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</si>
  <si>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</si>
  <si>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</si>
  <si>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</si>
  <si>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</si>
  <si>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</si>
  <si>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</si>
  <si>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</si>
  <si>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</si>
  <si>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</si>
  <si>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</si>
  <si>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</si>
  <si>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</si>
  <si>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</si>
  <si>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</si>
  <si>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</si>
  <si>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</si>
  <si>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</si>
  <si>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</si>
  <si>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</si>
  <si>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</si>
  <si>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</si>
  <si>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</si>
  <si>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</si>
  <si>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</si>
  <si>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</si>
  <si>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</si>
  <si>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</si>
  <si>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</si>
  <si>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</si>
  <si>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</si>
  <si>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</si>
  <si>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</si>
  <si>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</si>
  <si>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</si>
  <si>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</si>
  <si>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</si>
  <si>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</si>
  <si>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</si>
  <si>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</si>
  <si>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</si>
  <si>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</si>
  <si>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</si>
  <si>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</si>
  <si>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</si>
  <si>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</si>
  <si>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</si>
  <si>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</si>
  <si>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</si>
  <si>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</si>
  <si>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</si>
  <si>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</si>
  <si>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</si>
  <si>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</si>
  <si>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</si>
  <si>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</si>
  <si>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</si>
  <si>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</si>
  <si>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</si>
  <si>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</si>
  <si>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</si>
  <si>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</si>
  <si>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</si>
  <si>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</si>
  <si>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</si>
  <si>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</si>
  <si>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</si>
  <si>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</si>
  <si>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</si>
  <si>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</si>
  <si>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</si>
  <si>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</si>
  <si>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</si>
  <si>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</si>
  <si>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</si>
  <si>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</si>
  <si>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</si>
  <si>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</si>
  <si>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</si>
  <si>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</si>
  <si>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</si>
  <si>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</si>
  <si>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</si>
  <si>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</si>
  <si>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</si>
  <si>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</si>
  <si>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</si>
  <si>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</si>
  <si>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</si>
  <si>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</si>
  <si>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</si>
  <si>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</si>
  <si>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</si>
  <si>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</si>
  <si>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</si>
  <si>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</si>
  <si>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</si>
  <si>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</si>
  <si>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</si>
  <si>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</si>
  <si>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</si>
  <si>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</si>
  <si>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</si>
  <si>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</si>
  <si>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</si>
  <si>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</si>
  <si>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</si>
  <si>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</si>
  <si>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</si>
  <si>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</si>
  <si>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</si>
  <si>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</si>
  <si>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</si>
  <si>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</si>
  <si>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</si>
  <si>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</si>
  <si>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</si>
  <si>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</si>
  <si>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</si>
  <si>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</si>
  <si>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</si>
  <si>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</si>
  <si>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</si>
  <si>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</si>
  <si>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</si>
  <si>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</si>
  <si>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</si>
  <si>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</si>
  <si>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</si>
  <si>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</si>
  <si>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</si>
  <si>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</si>
  <si>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</si>
  <si>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</si>
  <si>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</si>
  <si>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</si>
  <si>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</si>
  <si>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</si>
  <si>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</si>
  <si>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</si>
  <si>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</si>
  <si>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</si>
  <si>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</si>
  <si>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</si>
  <si>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</si>
  <si>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</si>
  <si>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</si>
  <si>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</si>
  <si>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</si>
  <si>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</si>
  <si>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</si>
  <si>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</si>
  <si>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</si>
  <si>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</si>
  <si>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</si>
  <si>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</si>
  <si>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</si>
  <si>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</si>
  <si>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</si>
  <si>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</si>
  <si>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</si>
  <si>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</si>
  <si>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</si>
  <si>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</si>
  <si>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</si>
  <si>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</si>
  <si>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</si>
  <si>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</si>
  <si>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</si>
  <si>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</si>
  <si>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</si>
  <si>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</si>
  <si>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</si>
  <si>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</si>
  <si>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</si>
  <si>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</si>
  <si>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</si>
  <si>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</si>
  <si>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</si>
  <si>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</si>
  <si>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</si>
  <si>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</si>
  <si>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</si>
  <si>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</si>
  <si>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</si>
  <si>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</si>
  <si>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</si>
  <si>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</si>
  <si>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</si>
  <si>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</si>
  <si>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</si>
  <si>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</si>
  <si>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</si>
  <si>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</si>
  <si>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</si>
  <si>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</si>
  <si>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</si>
  <si>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</si>
  <si>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</si>
  <si>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</si>
  <si>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</si>
  <si>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</si>
  <si>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</si>
  <si>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</si>
  <si>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</si>
  <si>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</si>
  <si>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</si>
  <si>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</si>
  <si>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</si>
  <si>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</si>
  <si>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</si>
  <si>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</si>
  <si>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</si>
  <si>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</si>
  <si>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</si>
  <si>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</si>
  <si>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</si>
  <si>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</si>
  <si>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</si>
  <si>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</si>
  <si>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</si>
  <si>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</si>
  <si>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</si>
  <si>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</si>
  <si>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</si>
  <si>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</si>
  <si>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</si>
  <si>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</si>
  <si>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</si>
  <si>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</si>
  <si>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</si>
  <si>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</si>
  <si>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</si>
  <si>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</si>
  <si>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</si>
  <si>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</si>
  <si>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</si>
  <si>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</si>
  <si>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</si>
  <si>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</si>
  <si>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</si>
  <si>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</si>
  <si>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</si>
  <si>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</si>
  <si>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</si>
  <si>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</si>
  <si>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</si>
  <si>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</si>
  <si>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</si>
  <si>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</si>
  <si>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</si>
  <si>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</si>
  <si>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</si>
  <si>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</si>
  <si>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</si>
  <si>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</si>
  <si>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</si>
  <si>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</si>
  <si>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</si>
  <si>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</si>
  <si>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</si>
  <si>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</si>
  <si>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</si>
  <si>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</si>
  <si>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</si>
  <si>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</si>
  <si>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</si>
  <si>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</si>
  <si>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</si>
  <si>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</si>
  <si>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</si>
  <si>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</si>
  <si>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</si>
  <si>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</si>
  <si>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</si>
  <si>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</si>
  <si>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</si>
  <si>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</si>
  <si>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</si>
  <si>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</si>
  <si>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</si>
  <si>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</si>
  <si>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</si>
  <si>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</si>
  <si>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</si>
  <si>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</si>
  <si>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</si>
  <si>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</si>
  <si>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</si>
  <si>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</si>
  <si>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</si>
  <si>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</si>
  <si>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</si>
  <si>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</si>
  <si>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</si>
  <si>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</si>
  <si>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</si>
  <si>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</si>
  <si>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</si>
  <si>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</si>
  <si>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</si>
  <si>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</si>
  <si>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</si>
  <si>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</si>
  <si>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</si>
  <si>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</si>
  <si>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</si>
  <si>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</si>
  <si>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</si>
  <si>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</si>
  <si>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</si>
  <si>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</si>
  <si>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</si>
  <si>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</si>
  <si>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</si>
  <si>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</si>
  <si>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</si>
  <si>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</si>
  <si>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</si>
  <si>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</si>
  <si>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</si>
  <si>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</si>
  <si>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</si>
  <si>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</si>
  <si>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</si>
  <si>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</si>
  <si>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</si>
  <si>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</si>
  <si>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</si>
  <si>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</si>
  <si>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</si>
  <si>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</si>
  <si>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</si>
  <si>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</si>
  <si>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</si>
  <si>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</si>
  <si>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</si>
  <si>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</si>
  <si>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</si>
  <si>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</si>
  <si>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</si>
  <si>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</si>
  <si>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</si>
  <si>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</si>
  <si>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</si>
  <si>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</si>
  <si>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</si>
  <si>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</si>
  <si>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</si>
  <si>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</si>
  <si>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</si>
  <si>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</si>
  <si>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</si>
  <si>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</si>
  <si>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</si>
  <si>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</si>
  <si>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</si>
  <si>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</si>
  <si>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</si>
  <si>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</si>
  <si>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</si>
  <si>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</si>
  <si>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</si>
  <si>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</si>
  <si>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</si>
  <si>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</si>
  <si>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</si>
  <si>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</si>
  <si>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</si>
  <si>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</si>
  <si>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</si>
  <si>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</si>
  <si>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</si>
  <si>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</si>
  <si>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</si>
  <si>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</si>
  <si>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</si>
  <si>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</si>
  <si>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</si>
  <si>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</si>
  <si>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</si>
  <si>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</si>
  <si>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</si>
  <si>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</si>
  <si>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</si>
  <si>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</si>
  <si>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</si>
  <si>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</si>
  <si>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</si>
  <si>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</si>
  <si>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</si>
  <si>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</si>
  <si>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</si>
  <si>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</si>
  <si>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</si>
  <si>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</si>
  <si>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</si>
  <si>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</si>
  <si>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</si>
  <si>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</si>
  <si>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</si>
  <si>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</si>
  <si>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</si>
  <si>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</si>
  <si>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</si>
  <si>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</si>
  <si>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</si>
  <si>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</si>
  <si>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</si>
  <si>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</si>
  <si>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</si>
  <si>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</si>
  <si>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</si>
  <si>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</si>
  <si>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</si>
  <si>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</si>
  <si>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</si>
  <si>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</si>
  <si>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</si>
  <si>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</si>
  <si>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</si>
  <si>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</si>
  <si>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</si>
  <si>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</si>
  <si>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</si>
  <si>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</si>
  <si>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</si>
  <si>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</si>
  <si>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</si>
  <si>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</si>
  <si>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</si>
  <si>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</si>
  <si>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</si>
  <si>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</si>
  <si>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</si>
  <si>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</si>
  <si>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</si>
  <si>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</si>
  <si>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</si>
  <si>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</si>
  <si>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</si>
  <si>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</si>
  <si>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</si>
  <si>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</si>
  <si>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</si>
  <si>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</si>
  <si>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</si>
  <si>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</si>
  <si>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</si>
  <si>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</si>
  <si>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</si>
  <si>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</si>
  <si>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</si>
  <si>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</si>
  <si>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</si>
  <si>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</si>
  <si>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</si>
  <si>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</si>
  <si>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</si>
  <si>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</si>
  <si>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</si>
  <si>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</si>
  <si>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</si>
  <si>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</si>
  <si>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</si>
  <si>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</si>
  <si>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</si>
  <si>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</si>
  <si>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</si>
  <si>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</si>
  <si>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</si>
  <si>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</si>
  <si>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</si>
  <si>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</si>
  <si>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</si>
  <si>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</si>
  <si>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</si>
  <si>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</si>
  <si>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</si>
  <si>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</si>
  <si>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</si>
  <si>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</si>
  <si>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</si>
  <si>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</si>
  <si>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</si>
  <si>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</si>
  <si>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</si>
  <si>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</si>
  <si>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</si>
  <si>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</si>
  <si>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</si>
  <si>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</si>
  <si>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</si>
  <si>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</si>
  <si>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</si>
  <si>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</si>
  <si>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</si>
  <si>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</si>
  <si>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</si>
  <si>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</si>
  <si>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</si>
  <si>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</si>
  <si>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</si>
  <si>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</si>
  <si>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</si>
  <si>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</si>
  <si>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</si>
  <si>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</si>
  <si>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</si>
  <si>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</si>
  <si>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</si>
  <si>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</si>
  <si>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</si>
  <si>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</si>
  <si>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</si>
  <si>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</si>
  <si>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</si>
  <si>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</si>
  <si>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</si>
  <si>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</si>
  <si>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</si>
  <si>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</si>
  <si>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</si>
  <si>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</si>
  <si>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</si>
  <si>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</si>
  <si>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</si>
  <si>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</si>
  <si>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</si>
  <si>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</si>
  <si>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</si>
  <si>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</si>
  <si>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</si>
  <si>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</si>
  <si>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</si>
  <si>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</si>
  <si>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</si>
  <si>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</si>
  <si>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</si>
  <si>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</si>
  <si>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</si>
  <si>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</si>
  <si>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</si>
  <si>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</si>
  <si>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</si>
  <si>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</si>
  <si>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</si>
  <si>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</si>
  <si>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</si>
  <si>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</si>
  <si>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</si>
  <si>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</si>
  <si>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</si>
  <si>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</si>
  <si>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</si>
  <si>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</si>
  <si>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</si>
  <si>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</si>
  <si>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</si>
  <si>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</si>
  <si>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</si>
  <si>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</si>
  <si>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</si>
  <si>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</si>
  <si>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</si>
  <si>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</si>
  <si>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</si>
  <si>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</si>
  <si>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</si>
  <si>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</si>
  <si>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</si>
  <si>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</si>
  <si>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</si>
  <si>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</si>
  <si>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</si>
  <si>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</si>
  <si>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</si>
  <si>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</si>
  <si>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</si>
  <si>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</si>
  <si>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</si>
  <si>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</si>
  <si>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</si>
  <si>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</si>
  <si>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</si>
  <si>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</si>
  <si>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</si>
  <si>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</si>
  <si>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</si>
  <si>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</si>
  <si>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</si>
  <si>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</si>
  <si>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</si>
  <si>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</si>
  <si>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</si>
  <si>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</si>
  <si>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</si>
  <si>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</si>
  <si>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</si>
  <si>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</si>
  <si>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</si>
  <si>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</si>
  <si>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</si>
  <si>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</si>
  <si>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</si>
  <si>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</si>
  <si>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</si>
  <si>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</si>
  <si>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</si>
  <si>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</si>
  <si>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</si>
  <si>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</si>
  <si>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</si>
  <si>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</si>
  <si>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</si>
  <si>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</si>
  <si>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</si>
  <si>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</si>
  <si>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</si>
  <si>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</si>
  <si>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</si>
  <si>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</si>
  <si>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</si>
  <si>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</si>
  <si>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</si>
  <si>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</si>
  <si>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</si>
  <si>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</si>
  <si>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</si>
  <si>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</si>
  <si>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</si>
  <si>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</si>
  <si>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</si>
  <si>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</si>
  <si>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</si>
  <si>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</si>
  <si>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</si>
  <si>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</si>
  <si>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</si>
  <si>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</si>
  <si>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</si>
  <si>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</si>
  <si>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</si>
  <si>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</si>
  <si>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</si>
  <si>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</si>
  <si>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</si>
  <si>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</si>
  <si>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</si>
  <si>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</si>
  <si>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</si>
  <si>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</si>
  <si>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</si>
  <si>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</si>
  <si>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</si>
  <si>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</si>
  <si>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</si>
  <si>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</si>
  <si>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</si>
  <si>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</si>
  <si>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</si>
  <si>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</si>
  <si>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</si>
  <si>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</si>
  <si>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</si>
  <si>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</si>
  <si>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</si>
  <si>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</si>
  <si>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</si>
  <si>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</si>
  <si>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</si>
  <si>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</si>
  <si>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</si>
  <si>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</si>
  <si>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</si>
  <si>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</si>
  <si>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</si>
  <si>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</si>
  <si>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</si>
  <si>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</si>
  <si>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</si>
  <si>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</si>
  <si>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</si>
  <si>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</si>
  <si>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</si>
  <si>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</si>
  <si>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</si>
  <si>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</si>
  <si>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</si>
  <si>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</si>
  <si>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</si>
  <si>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</si>
  <si>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</si>
  <si>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</si>
  <si>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</si>
  <si>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</si>
  <si>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</si>
  <si>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</si>
  <si>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</si>
  <si>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</si>
  <si>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</si>
  <si>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</si>
  <si>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</si>
  <si>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</si>
  <si>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</si>
  <si>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</si>
  <si>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</si>
  <si>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</si>
  <si>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</si>
  <si>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</si>
  <si>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</si>
  <si>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</si>
  <si>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</si>
  <si>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</si>
  <si>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</si>
  <si>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</si>
  <si>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</si>
  <si>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</si>
  <si>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</si>
  <si>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</si>
  <si>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</si>
  <si>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</si>
  <si>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</si>
  <si>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</si>
  <si>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</si>
  <si>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</si>
  <si>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</si>
  <si>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</si>
  <si>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</si>
  <si>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</si>
  <si>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</si>
  <si>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</si>
  <si>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</si>
  <si>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</si>
  <si>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</si>
  <si>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</si>
  <si>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</si>
  <si>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</si>
  <si>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</si>
  <si>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</si>
  <si>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</si>
  <si>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</si>
  <si>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</si>
  <si>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</si>
  <si>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</si>
  <si>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</si>
  <si>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</si>
  <si>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</si>
  <si>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</si>
  <si>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</si>
  <si>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</si>
  <si>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</si>
  <si>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</si>
  <si>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</si>
  <si>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</si>
  <si>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</si>
  <si>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</si>
  <si>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</si>
  <si>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</si>
  <si>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</si>
  <si>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</si>
  <si>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</si>
  <si>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</si>
  <si>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</si>
  <si>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</si>
  <si>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</si>
  <si>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</si>
  <si>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</si>
  <si>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</si>
  <si>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</si>
  <si>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</si>
  <si>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</si>
  <si>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</si>
  <si>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</si>
  <si>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</si>
  <si>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</si>
  <si>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</si>
  <si>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</si>
  <si>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</si>
  <si>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</si>
  <si>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</si>
  <si>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</si>
  <si>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</si>
  <si>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</si>
  <si>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</si>
  <si>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</si>
  <si>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</si>
  <si>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</si>
  <si>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</si>
  <si>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</si>
  <si>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</si>
  <si>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</si>
  <si>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</si>
  <si>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</si>
  <si>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</si>
  <si>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</si>
  <si>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</si>
  <si>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</si>
  <si>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</si>
  <si>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</si>
  <si>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</si>
  <si>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</si>
  <si>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</si>
  <si>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</si>
  <si>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</si>
  <si>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</si>
  <si>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</si>
  <si>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</si>
  <si>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</si>
  <si>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</si>
  <si>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</si>
  <si>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</si>
  <si>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</si>
  <si>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</si>
  <si>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</si>
  <si>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</si>
  <si>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</si>
  <si>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</si>
  <si>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</si>
  <si>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</si>
  <si>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</si>
  <si>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</si>
  <si>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</si>
  <si>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</si>
  <si>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</si>
  <si>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</si>
  <si>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</si>
  <si>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</si>
  <si>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</si>
  <si>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</si>
  <si>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</si>
  <si>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</si>
  <si>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</si>
  <si>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</si>
  <si>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</si>
  <si>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</si>
  <si>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</si>
  <si>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</si>
  <si>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</si>
  <si>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</si>
  <si>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</si>
  <si>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</si>
  <si>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</si>
  <si>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</si>
  <si>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</si>
  <si>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</si>
  <si>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</si>
  <si>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</si>
  <si>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</si>
  <si>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</si>
  <si>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</si>
  <si>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</si>
  <si>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</si>
  <si>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</si>
  <si>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</si>
  <si>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</si>
  <si>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</si>
  <si>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</si>
  <si>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</si>
  <si>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</si>
  <si>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</si>
  <si>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</si>
  <si>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</si>
  <si>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</si>
  <si>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</si>
  <si>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</si>
  <si>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</si>
  <si>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</si>
  <si>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</si>
  <si>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</si>
  <si>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</si>
  <si>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</si>
  <si>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</si>
  <si>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</si>
  <si>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</si>
  <si>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</si>
  <si>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</si>
  <si>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</si>
  <si>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</si>
  <si>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</si>
  <si>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</si>
  <si>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</si>
  <si>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</si>
  <si>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</si>
  <si>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</si>
  <si>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</si>
  <si>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</si>
  <si>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</si>
  <si>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</si>
  <si>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</si>
  <si>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</si>
  <si>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</si>
  <si>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</si>
  <si>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</si>
  <si>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</si>
  <si>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</si>
  <si>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</si>
  <si>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</si>
  <si>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</si>
  <si>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</si>
  <si>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</si>
  <si>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</si>
  <si>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</si>
  <si>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</si>
  <si>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</si>
  <si>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</si>
  <si>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</si>
  <si>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</si>
  <si>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</si>
  <si>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</si>
  <si>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</si>
  <si>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</si>
  <si>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</si>
  <si>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</si>
  <si>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</si>
  <si>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</si>
  <si>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</si>
  <si>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</si>
  <si>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</si>
  <si>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</si>
  <si>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</si>
  <si>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</si>
  <si>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</si>
  <si>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</si>
  <si>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</si>
  <si>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</si>
  <si>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</si>
  <si>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</si>
  <si>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</si>
  <si>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</si>
  <si>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</si>
  <si>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</si>
  <si>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</si>
  <si>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</si>
  <si>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</si>
  <si>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</si>
  <si>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</si>
  <si>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</si>
  <si>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</si>
  <si>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</si>
  <si>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</si>
  <si>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</si>
  <si>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</si>
  <si>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</si>
  <si>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</si>
  <si>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</si>
  <si>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</si>
  <si>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</si>
  <si>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</si>
  <si>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</si>
  <si>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</si>
  <si>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</si>
  <si>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</si>
  <si>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</si>
  <si>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</si>
  <si>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</si>
  <si>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</si>
  <si>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</si>
  <si>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</si>
  <si>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</si>
  <si>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</si>
  <si>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</si>
  <si>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</si>
  <si>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</si>
  <si>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</si>
  <si>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</si>
  <si>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</si>
  <si>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</si>
  <si>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</si>
  <si>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</si>
  <si>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</si>
  <si>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</si>
  <si>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</si>
  <si>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</si>
  <si>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</si>
  <si>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</si>
  <si>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</si>
  <si>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</si>
  <si>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</si>
  <si>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</si>
  <si>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</si>
  <si>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</si>
  <si>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</si>
  <si>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</si>
  <si>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</si>
  <si>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</si>
  <si>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</si>
  <si>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</si>
  <si>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</si>
  <si>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</si>
  <si>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</si>
  <si>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</si>
  <si>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</si>
  <si>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</si>
  <si>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</si>
  <si>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</si>
  <si>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</si>
  <si>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</si>
  <si>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</si>
  <si>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</si>
  <si>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</si>
  <si>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</si>
  <si>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</si>
  <si>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</si>
  <si>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</si>
  <si>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</si>
  <si>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</si>
  <si>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</si>
  <si>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</si>
  <si>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</si>
  <si>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</si>
  <si>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</si>
  <si>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</si>
  <si>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</si>
  <si>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</si>
  <si>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</si>
  <si>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</si>
  <si>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</si>
  <si>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</si>
  <si>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</si>
  <si>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</si>
  <si>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</si>
  <si>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</si>
  <si>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</si>
  <si>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</si>
  <si>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</si>
  <si>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</si>
  <si>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</si>
  <si>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</si>
  <si>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</si>
  <si>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</si>
  <si>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</si>
  <si>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</si>
  <si>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</si>
  <si>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</si>
  <si>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</si>
  <si>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</si>
  <si>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</si>
  <si>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</si>
  <si>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</si>
  <si>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</si>
  <si>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</si>
  <si>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</si>
  <si>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</si>
  <si>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</si>
  <si>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</si>
  <si>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</si>
  <si>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</si>
  <si>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</si>
  <si>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</si>
  <si>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</si>
  <si>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</si>
  <si>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</si>
  <si>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</si>
  <si>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</si>
  <si>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</si>
  <si>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</si>
  <si>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</si>
  <si>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</si>
  <si>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</si>
  <si>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</si>
  <si>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</si>
  <si>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</si>
  <si>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</si>
  <si>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</si>
  <si>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</si>
  <si>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</si>
  <si>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</si>
  <si>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</si>
  <si>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</si>
  <si>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</si>
  <si>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</si>
  <si>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</si>
  <si>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</si>
  <si>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</si>
  <si>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</si>
  <si>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</si>
  <si>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</si>
  <si>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</si>
  <si>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</si>
  <si>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</si>
  <si>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</si>
  <si>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</si>
  <si>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</si>
  <si>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</si>
  <si>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</si>
  <si>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</si>
  <si>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</si>
  <si>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</si>
  <si>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</si>
  <si>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</si>
  <si>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</si>
  <si>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</si>
  <si>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</si>
  <si>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</si>
  <si>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</si>
  <si>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</si>
  <si>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</si>
  <si>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</si>
  <si>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</si>
  <si>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</si>
  <si>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</si>
  <si>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</si>
  <si>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</si>
  <si>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</si>
  <si>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</si>
  <si>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</si>
  <si>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</si>
  <si>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</si>
  <si>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</si>
  <si>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</si>
  <si>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</si>
  <si>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</si>
  <si>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</si>
  <si>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</si>
  <si>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</si>
  <si>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</si>
  <si>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</si>
  <si>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</si>
  <si>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</si>
  <si>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</si>
  <si>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</si>
  <si>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</si>
  <si>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</si>
  <si>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</si>
  <si>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</si>
  <si>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</si>
  <si>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</si>
  <si>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</si>
  <si>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</si>
  <si>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</si>
  <si>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</si>
  <si>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</si>
  <si>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</si>
  <si>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</si>
  <si>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</si>
  <si>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</si>
  <si>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</si>
  <si>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</si>
  <si>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</si>
  <si>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</si>
  <si>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</si>
  <si>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</si>
  <si>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</si>
  <si>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</si>
  <si>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</si>
  <si>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</si>
  <si>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</si>
  <si>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</si>
  <si>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</si>
  <si>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</si>
  <si>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</si>
  <si>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</si>
  <si>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</si>
  <si>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</si>
  <si>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</si>
  <si>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</si>
  <si>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</si>
  <si>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</si>
  <si>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</si>
  <si>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</si>
  <si>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</si>
  <si>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</si>
  <si>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</si>
  <si>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</si>
  <si>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</si>
  <si>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</si>
  <si>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</si>
  <si>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</si>
  <si>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</si>
  <si>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</si>
  <si>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</si>
  <si>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</si>
  <si>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</si>
  <si>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</si>
  <si>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</si>
  <si>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</si>
  <si>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</si>
  <si>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</si>
  <si>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</si>
  <si>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</si>
  <si>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</si>
  <si>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</si>
  <si>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</si>
  <si>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</si>
  <si>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</si>
  <si>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</si>
  <si>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</si>
  <si>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</si>
  <si>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</si>
  <si>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</si>
  <si>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</si>
  <si>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</si>
  <si>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</si>
  <si>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</si>
  <si>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</si>
  <si>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</si>
  <si>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</si>
  <si>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</si>
  <si>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</si>
  <si>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</si>
  <si>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</si>
  <si>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</si>
  <si>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</si>
  <si>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</si>
  <si>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</si>
  <si>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</si>
  <si>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</si>
  <si>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</si>
  <si>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</si>
  <si>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</si>
  <si>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</si>
  <si>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</si>
  <si>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</si>
  <si>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</si>
  <si>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</si>
  <si>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</si>
  <si>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</si>
  <si>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</si>
  <si>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</si>
  <si>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</si>
  <si>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</si>
  <si>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</si>
  <si>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</si>
  <si>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</si>
  <si>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</si>
  <si>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</si>
  <si>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</si>
  <si>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</si>
  <si>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</si>
  <si>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</si>
  <si>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</si>
  <si>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</si>
  <si>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</si>
  <si>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</si>
  <si>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</si>
  <si>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</si>
  <si>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</si>
  <si>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</si>
  <si>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</si>
  <si>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</si>
  <si>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</si>
  <si>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</si>
  <si>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</si>
  <si>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</si>
  <si>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</si>
  <si>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</si>
  <si>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</si>
  <si>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</si>
  <si>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</si>
  <si>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</si>
  <si>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</si>
  <si>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</si>
  <si>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</si>
  <si>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</si>
  <si>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</si>
  <si>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</si>
  <si>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</si>
  <si>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</si>
  <si>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</si>
  <si>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</si>
  <si>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</si>
  <si>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</si>
  <si>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</si>
  <si>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</si>
  <si>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</si>
  <si>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</si>
  <si>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</si>
  <si>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</si>
  <si>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</si>
  <si>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</si>
  <si>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</si>
  <si>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</si>
  <si>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</si>
  <si>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</si>
  <si>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</si>
  <si>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</si>
  <si>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</si>
  <si>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</si>
  <si>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</si>
  <si>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</si>
  <si>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</si>
  <si>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</si>
  <si>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</si>
  <si>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</si>
  <si>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</si>
  <si>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</si>
  <si>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</si>
  <si>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</si>
  <si>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</si>
  <si>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</si>
  <si>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</si>
  <si>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</si>
  <si>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</si>
  <si>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</si>
  <si>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</si>
  <si>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</si>
  <si>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</si>
  <si>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</si>
  <si>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</si>
  <si>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</si>
  <si>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</si>
  <si>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</si>
  <si>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</si>
  <si>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</si>
  <si>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</si>
  <si>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</si>
  <si>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</si>
  <si>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</si>
  <si>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</si>
  <si>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</si>
  <si>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</si>
  <si>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</si>
  <si>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</si>
  <si>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</si>
  <si>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</si>
  <si>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</si>
  <si>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</si>
  <si>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</si>
  <si>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</si>
  <si>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</si>
  <si>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</si>
  <si>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</si>
  <si>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</si>
  <si>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</si>
  <si>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</si>
  <si>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</si>
  <si>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</si>
  <si>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</si>
  <si>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</si>
  <si>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</si>
  <si>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</si>
  <si>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</si>
  <si>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</si>
  <si>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</si>
  <si>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</si>
  <si>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</si>
  <si>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</si>
  <si>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</si>
  <si>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</si>
  <si>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</si>
  <si>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</si>
  <si>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</si>
  <si>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</si>
  <si>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</si>
  <si>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</si>
  <si>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</si>
  <si>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</si>
  <si>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</si>
  <si>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</si>
  <si>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</si>
  <si>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</si>
  <si>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</si>
  <si>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</si>
  <si>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</si>
  <si>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</si>
  <si>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</si>
  <si>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</si>
  <si>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</si>
  <si>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</si>
  <si>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</si>
  <si>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</si>
  <si>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</si>
  <si>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</si>
  <si>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</si>
  <si>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</si>
  <si>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</si>
  <si>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</si>
  <si>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</si>
  <si>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</si>
  <si>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</si>
  <si>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</si>
  <si>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</si>
  <si>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</si>
  <si>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</si>
  <si>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</si>
  <si>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</si>
  <si>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</si>
  <si>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</si>
  <si>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</si>
  <si>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</si>
  <si>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</si>
  <si>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</si>
  <si>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</si>
  <si>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</si>
  <si>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</si>
  <si>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</si>
  <si>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</si>
  <si>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</si>
  <si>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</si>
  <si>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</si>
  <si>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</si>
  <si>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</si>
  <si>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</si>
  <si>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</si>
  <si>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</si>
  <si>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</si>
  <si>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</si>
  <si>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</si>
  <si>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</si>
  <si>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</si>
  <si>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</si>
  <si>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</si>
  <si>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</si>
  <si>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</si>
  <si>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</si>
  <si>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</si>
  <si>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</si>
  <si>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</si>
  <si>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</si>
  <si>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</si>
  <si>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</si>
  <si>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</si>
  <si>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</si>
  <si>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</si>
  <si>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</si>
  <si>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</si>
  <si>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</si>
  <si>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</si>
  <si>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</si>
  <si>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</si>
  <si>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</si>
  <si>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</si>
  <si>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</si>
  <si>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</si>
  <si>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</si>
  <si>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</si>
  <si>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</si>
  <si>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</si>
  <si>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</si>
  <si>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</si>
  <si>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</si>
  <si>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</si>
  <si>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</si>
  <si>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</si>
  <si>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</si>
  <si>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</si>
  <si>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</si>
  <si>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</si>
  <si>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</si>
  <si>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</si>
  <si>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</si>
  <si>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</si>
  <si>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</si>
  <si>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</si>
  <si>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</si>
  <si>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</si>
  <si>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</si>
  <si>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</si>
  <si>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</si>
  <si>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</si>
  <si>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</si>
  <si>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</si>
  <si>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</si>
  <si>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</si>
  <si>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</si>
  <si>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</si>
  <si>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</si>
  <si>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</si>
  <si>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</si>
  <si>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</si>
  <si>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</si>
  <si>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</si>
  <si>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</si>
  <si>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</si>
  <si>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</si>
  <si>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</si>
  <si>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</si>
  <si>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</si>
  <si>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</si>
  <si>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</si>
  <si>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</si>
  <si>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</si>
  <si>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</si>
  <si>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</si>
  <si>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</si>
  <si>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</si>
  <si>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</si>
  <si>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</si>
  <si>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</si>
  <si>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</si>
  <si>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</si>
  <si>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</si>
  <si>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</si>
  <si>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</si>
  <si>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</si>
  <si>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</si>
  <si>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</si>
  <si>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</si>
  <si>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</si>
  <si>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</si>
  <si>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</si>
  <si>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</si>
  <si>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</si>
  <si>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</si>
  <si>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</si>
  <si>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</si>
  <si>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</si>
  <si>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</si>
  <si>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</si>
  <si>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</si>
  <si>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</si>
  <si>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</si>
  <si>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</si>
  <si>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</si>
  <si>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</si>
  <si>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</si>
  <si>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</si>
  <si>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</si>
  <si>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</si>
  <si>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</si>
  <si>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</si>
  <si>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</si>
  <si>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</si>
  <si>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</si>
  <si>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</si>
  <si>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</si>
  <si>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</si>
  <si>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</si>
  <si>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</si>
  <si>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</si>
  <si>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</si>
  <si>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</si>
  <si>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</si>
  <si>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</si>
  <si>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</si>
  <si>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</si>
  <si>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</si>
  <si>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</si>
  <si>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</si>
  <si>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</si>
  <si>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</si>
  <si>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</si>
  <si>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</si>
  <si>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</si>
  <si>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</si>
  <si>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</si>
  <si>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</si>
  <si>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</si>
  <si>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</si>
  <si>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</si>
  <si>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</si>
  <si>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</si>
  <si>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</si>
  <si>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</si>
  <si>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</si>
  <si>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</si>
  <si>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</si>
  <si>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</si>
  <si>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</si>
  <si>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</si>
  <si>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</si>
  <si>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</si>
  <si>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</si>
  <si>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</si>
  <si>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</si>
  <si>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</si>
  <si>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</si>
  <si>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</si>
  <si>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</si>
  <si>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</si>
  <si>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</si>
  <si>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</si>
  <si>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</si>
  <si>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</si>
  <si>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</si>
  <si>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</si>
  <si>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</si>
  <si>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</si>
  <si>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</si>
  <si>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</si>
  <si>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</si>
  <si>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</si>
  <si>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</si>
  <si>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</si>
  <si>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</si>
  <si>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</si>
  <si>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</si>
  <si>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</si>
  <si>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</si>
  <si>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</si>
  <si>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</si>
  <si>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</si>
  <si>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</si>
  <si>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</si>
  <si>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</si>
  <si>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</si>
  <si>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</si>
  <si>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</si>
  <si>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</si>
  <si>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</si>
  <si>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</si>
  <si>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</si>
  <si>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</si>
  <si>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</si>
  <si>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</si>
  <si>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</si>
  <si>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</si>
  <si>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</si>
  <si>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</si>
  <si>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</si>
  <si>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</si>
  <si>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</si>
  <si>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</si>
  <si>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</si>
  <si>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</si>
  <si>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</si>
  <si>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</si>
  <si>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</si>
  <si>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</si>
  <si>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</si>
  <si>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</si>
  <si>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</si>
  <si>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</si>
  <si>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</si>
  <si>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</si>
  <si>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</si>
  <si>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</si>
  <si>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</si>
  <si>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</si>
  <si>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</si>
  <si>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</si>
  <si>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</si>
  <si>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</si>
  <si>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</si>
  <si>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</si>
  <si>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</si>
  <si>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</si>
  <si>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</si>
  <si>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</si>
  <si>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</si>
  <si>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</si>
  <si>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</si>
  <si>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</si>
  <si>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</si>
  <si>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</si>
  <si>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</si>
  <si>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</si>
  <si>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</si>
  <si>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</si>
  <si>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</si>
  <si>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</si>
  <si>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</si>
  <si>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</si>
  <si>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</si>
  <si>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</si>
  <si>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</si>
  <si>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</si>
  <si>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</si>
  <si>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</si>
  <si>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</si>
  <si>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</si>
  <si>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</si>
  <si>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</si>
  <si>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</si>
  <si>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</si>
  <si>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</si>
  <si>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</si>
  <si>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</si>
  <si>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</si>
  <si>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</si>
  <si>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</si>
  <si>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</si>
  <si>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</si>
  <si>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</si>
  <si>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</si>
  <si>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</si>
  <si>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</si>
  <si>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</si>
  <si>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</si>
  <si>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</si>
  <si>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</si>
  <si>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</si>
  <si>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</si>
  <si>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</si>
  <si>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</si>
  <si>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</si>
  <si>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</si>
  <si>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</si>
  <si>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</si>
  <si>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</si>
  <si>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</si>
  <si>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</si>
  <si>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</si>
  <si>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</si>
  <si>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</si>
  <si>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</si>
  <si>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</si>
  <si>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</si>
  <si>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</si>
  <si>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</si>
  <si>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</si>
  <si>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</si>
  <si>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</si>
  <si>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</si>
  <si>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</si>
  <si>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</si>
  <si>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</si>
  <si>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</si>
  <si>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</si>
  <si>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</si>
  <si>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</si>
  <si>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</si>
  <si>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</si>
  <si>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</si>
  <si>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</si>
  <si>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</si>
  <si>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</si>
  <si>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</si>
  <si>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</si>
  <si>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</si>
  <si>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</si>
  <si>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</si>
  <si>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</si>
  <si>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</si>
  <si>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</si>
  <si>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</si>
  <si>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</si>
  <si>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</si>
  <si>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</si>
  <si>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</si>
  <si>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</si>
  <si>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</si>
  <si>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</si>
  <si>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</si>
  <si>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</si>
  <si>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</si>
  <si>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</si>
  <si>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</si>
  <si>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</si>
  <si>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</si>
  <si>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</si>
  <si>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</si>
  <si>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</si>
  <si>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</si>
  <si>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</si>
  <si>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</si>
  <si>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</si>
  <si>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</si>
  <si>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</si>
  <si>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</si>
  <si>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</si>
  <si>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</si>
  <si>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</si>
  <si>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</si>
  <si>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</si>
  <si>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</si>
  <si>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</si>
  <si>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</si>
  <si>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</si>
  <si>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</si>
  <si>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</si>
  <si>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</si>
  <si>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</si>
  <si>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</si>
  <si>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</si>
  <si>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</si>
  <si>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</si>
  <si>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</si>
  <si>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</si>
  <si>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</si>
  <si>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</si>
  <si>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</si>
  <si>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</si>
  <si>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</si>
  <si>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</si>
  <si>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</si>
  <si>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</si>
  <si>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</si>
  <si>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</si>
  <si>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</si>
  <si>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</si>
  <si>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</si>
  <si>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</si>
  <si>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</si>
  <si>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</si>
  <si>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</si>
  <si>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</si>
  <si>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</si>
  <si>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</si>
  <si>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</si>
  <si>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</si>
  <si>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</si>
  <si>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</si>
  <si>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</si>
  <si>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</si>
  <si>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</si>
  <si>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</si>
  <si>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</si>
  <si>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</si>
  <si>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</si>
  <si>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</si>
  <si>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</si>
  <si>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</si>
  <si>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</si>
  <si>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</si>
  <si>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</si>
  <si>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</si>
  <si>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</si>
  <si>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</si>
  <si>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</si>
  <si>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</si>
  <si>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</si>
  <si>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</si>
  <si>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</si>
  <si>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</si>
  <si>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</si>
  <si>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</si>
  <si>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</si>
  <si>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</si>
  <si>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</si>
  <si>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</si>
  <si>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</si>
  <si>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</si>
  <si>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</si>
  <si>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</si>
  <si>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</si>
  <si>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</si>
  <si>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</si>
  <si>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</si>
  <si>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</si>
  <si>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</si>
  <si>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</si>
  <si>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</si>
  <si>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</si>
  <si>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</si>
  <si>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</si>
  <si>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</si>
  <si>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</si>
  <si>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</si>
  <si>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</si>
  <si>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</si>
  <si>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</si>
  <si>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</si>
  <si>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</si>
  <si>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</si>
  <si>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</si>
  <si>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</si>
  <si>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</si>
  <si>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</si>
  <si>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</si>
  <si>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</si>
  <si>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</si>
  <si>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</si>
  <si>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</si>
  <si>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</si>
  <si>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</si>
  <si>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</si>
  <si>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</si>
  <si>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</si>
  <si>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</si>
  <si>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</si>
  <si>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</si>
  <si>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</si>
  <si>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</si>
  <si>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</si>
  <si>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</si>
  <si>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</si>
  <si>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</si>
  <si>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</si>
  <si>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</si>
  <si>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</si>
  <si>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</si>
  <si>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</si>
  <si>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</si>
  <si>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</si>
  <si>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</si>
  <si>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</si>
  <si>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</si>
  <si>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</si>
  <si>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</si>
  <si>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</si>
  <si>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</si>
  <si>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</si>
  <si>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</si>
  <si>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</si>
  <si>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</si>
  <si>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</si>
  <si>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</si>
  <si>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</si>
  <si>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</si>
  <si>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</si>
  <si>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</si>
  <si>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</si>
  <si>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</si>
  <si>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</si>
  <si>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</si>
  <si>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</si>
  <si>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</si>
  <si>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</si>
  <si>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</si>
  <si>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</si>
  <si>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</si>
  <si>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</si>
  <si>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</si>
  <si>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</si>
  <si>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</si>
  <si>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</si>
  <si>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</si>
  <si>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</si>
  <si>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</si>
  <si>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</si>
  <si>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</si>
  <si>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</si>
  <si>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</si>
  <si>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</si>
  <si>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</si>
  <si>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</si>
  <si>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</si>
  <si>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</si>
  <si>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</si>
  <si>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</si>
  <si>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</si>
  <si>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</si>
  <si>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</si>
  <si>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</si>
  <si>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</si>
  <si>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</si>
  <si>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</si>
  <si>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</si>
  <si>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</si>
  <si>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</si>
  <si>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</si>
  <si>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</si>
  <si>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</si>
  <si>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</si>
  <si>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</si>
  <si>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</si>
  <si>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</si>
  <si>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</si>
  <si>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</si>
  <si>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</si>
  <si>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</si>
  <si>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</si>
  <si>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</si>
  <si>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</si>
  <si>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</si>
  <si>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</si>
  <si>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</si>
  <si>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</si>
  <si>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</si>
  <si>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</si>
  <si>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</si>
  <si>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</si>
  <si>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</si>
  <si>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</si>
  <si>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</si>
  <si>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</si>
  <si>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</si>
  <si>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</si>
  <si>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</si>
  <si>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</si>
  <si>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</si>
  <si>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</si>
  <si>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</si>
  <si>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</si>
  <si>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</si>
  <si>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</si>
  <si>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</si>
  <si>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</si>
  <si>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</si>
  <si>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</si>
  <si>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</si>
  <si>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</si>
  <si>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</si>
  <si>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</si>
  <si>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</si>
  <si>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</si>
  <si>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</si>
  <si>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</si>
  <si>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</si>
  <si>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</si>
  <si>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</si>
  <si>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</si>
  <si>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</si>
  <si>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</si>
  <si>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</si>
  <si>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</si>
  <si>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</si>
  <si>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</si>
  <si>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</si>
  <si>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</si>
  <si>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</si>
  <si>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</si>
  <si>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</si>
  <si>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</si>
  <si>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</si>
  <si>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</si>
  <si>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</si>
  <si>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</si>
  <si>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</si>
  <si>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</si>
  <si>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</si>
  <si>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</si>
  <si>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</si>
  <si>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</si>
  <si>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</si>
  <si>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</si>
  <si>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</si>
  <si>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</si>
  <si>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</si>
  <si>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</si>
  <si>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</si>
  <si>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</si>
  <si>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</si>
  <si>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</si>
  <si>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</si>
  <si>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</si>
  <si>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</si>
  <si>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</si>
  <si>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</si>
  <si>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</si>
  <si>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</si>
  <si>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</si>
  <si>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</si>
  <si>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</si>
  <si>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</si>
  <si>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</si>
  <si>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</si>
  <si>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</si>
  <si>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</si>
  <si>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</si>
  <si>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</si>
  <si>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</si>
  <si>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</si>
  <si>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</si>
  <si>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</si>
  <si>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</si>
  <si>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</si>
  <si>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</si>
  <si>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</si>
  <si>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</si>
  <si>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</si>
  <si>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</si>
  <si>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</si>
  <si>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</si>
  <si>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</si>
  <si>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</si>
  <si>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</si>
  <si>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</si>
  <si>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</si>
  <si>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</si>
  <si>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</si>
  <si>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</si>
  <si>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</si>
  <si>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</si>
  <si>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</si>
  <si>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</si>
  <si>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</si>
  <si>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</si>
  <si>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</si>
  <si>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</si>
  <si>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</si>
  <si>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</si>
  <si>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</si>
  <si>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</si>
  <si>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</si>
  <si>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</si>
  <si>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</si>
  <si>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</si>
  <si>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</si>
  <si>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</si>
  <si>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</si>
  <si>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</si>
  <si>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</si>
  <si>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</si>
  <si>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</si>
  <si>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</si>
  <si>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</si>
  <si>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</si>
  <si>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</si>
  <si>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</si>
  <si>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</si>
  <si>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</si>
  <si>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</si>
  <si>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</si>
  <si>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</si>
  <si>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</si>
  <si>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</si>
  <si>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</si>
  <si>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</si>
  <si>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</si>
  <si>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</si>
  <si>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</si>
  <si>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</si>
  <si>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</si>
  <si>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</si>
  <si>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</si>
  <si>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</si>
  <si>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</si>
  <si>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</si>
  <si>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</si>
  <si>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</si>
  <si>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</si>
  <si>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</si>
  <si>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</si>
  <si>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</si>
  <si>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</si>
  <si>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</si>
  <si>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</si>
  <si>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</si>
  <si>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</si>
  <si>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</si>
  <si>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</si>
  <si>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</si>
  <si>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</si>
  <si>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</si>
  <si>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</si>
  <si>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</si>
  <si>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</si>
  <si>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</si>
  <si>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</si>
  <si>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</si>
  <si>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</si>
  <si>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</si>
  <si>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</si>
  <si>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</si>
  <si>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</si>
  <si>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</si>
  <si>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</si>
  <si>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</si>
  <si>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</si>
  <si>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</si>
  <si>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</si>
  <si>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</si>
  <si>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</si>
  <si>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</si>
  <si>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</si>
  <si>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</si>
  <si>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</si>
  <si>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</si>
  <si>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</si>
  <si>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</si>
  <si>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</si>
  <si>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</si>
  <si>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</si>
  <si>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</si>
  <si>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</si>
  <si>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</si>
  <si>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</si>
  <si>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</si>
  <si>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</si>
  <si>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</si>
  <si>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</si>
  <si>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</si>
  <si>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</si>
  <si>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</si>
  <si>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</si>
  <si>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</si>
  <si>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</si>
  <si>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</si>
  <si>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</si>
  <si>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</si>
  <si>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</si>
  <si>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</si>
  <si>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</si>
  <si>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</si>
  <si>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</si>
  <si>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</si>
  <si>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</si>
  <si>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</si>
  <si>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</si>
  <si>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</si>
  <si>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</si>
  <si>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</si>
  <si>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</si>
  <si>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</si>
  <si>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</si>
  <si>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</si>
  <si>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</si>
  <si>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</si>
  <si>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</si>
  <si>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</si>
  <si>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</si>
  <si>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</si>
  <si>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</si>
  <si>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</si>
  <si>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</si>
  <si>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</si>
  <si>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</si>
  <si>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</si>
  <si>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</si>
  <si>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</si>
  <si>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</si>
  <si>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</si>
  <si>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</si>
  <si>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</si>
  <si>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</si>
  <si>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</si>
  <si>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</si>
  <si>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</si>
  <si>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</si>
  <si>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</si>
  <si>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</si>
  <si>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</si>
  <si>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</si>
  <si>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</si>
  <si>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</si>
  <si>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</si>
  <si>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</si>
  <si>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</si>
  <si>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</si>
  <si>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</si>
  <si>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</si>
  <si>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</si>
  <si>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</si>
  <si>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</si>
  <si>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</si>
  <si>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</si>
  <si>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</si>
  <si>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</si>
  <si>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</si>
  <si>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</si>
  <si>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</si>
  <si>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</si>
  <si>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</si>
  <si>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</si>
  <si>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</si>
  <si>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</si>
  <si>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</si>
  <si>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</si>
  <si>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</si>
  <si>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</si>
  <si>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</si>
  <si>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</si>
  <si>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</si>
  <si>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</si>
  <si>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</si>
  <si>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</si>
  <si>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</si>
  <si>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</si>
  <si>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</si>
  <si>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</si>
  <si>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</si>
  <si>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</si>
  <si>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</si>
  <si>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</si>
  <si>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</si>
  <si>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</si>
  <si>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</si>
  <si>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</si>
  <si>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</si>
  <si>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</si>
  <si>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</si>
  <si>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</si>
  <si>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</si>
  <si>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</si>
  <si>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</si>
  <si>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</si>
  <si>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</si>
  <si>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</si>
  <si>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</si>
  <si>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</si>
  <si>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</si>
  <si>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</si>
  <si>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</si>
  <si>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</si>
  <si>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</si>
  <si>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</si>
  <si>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</si>
  <si>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</si>
  <si>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</si>
  <si>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</si>
  <si>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</si>
  <si>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</si>
  <si>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</si>
  <si>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</si>
  <si>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</si>
  <si>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</si>
  <si>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</si>
  <si>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</si>
  <si>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</si>
  <si>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</si>
  <si>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</si>
  <si>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</si>
  <si>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</si>
  <si>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</si>
  <si>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</si>
  <si>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</si>
  <si>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</si>
  <si>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</si>
  <si>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</si>
  <si>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</si>
  <si>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</si>
  <si>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</si>
  <si>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</si>
  <si>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</si>
  <si>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</si>
  <si>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</si>
  <si>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</si>
  <si>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</si>
  <si>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</si>
  <si>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</si>
  <si>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</si>
  <si>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</si>
  <si>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</si>
  <si>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</si>
  <si>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</si>
  <si>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</si>
  <si>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</si>
  <si>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</si>
  <si>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</si>
  <si>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</si>
  <si>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</si>
  <si>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</si>
  <si>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</si>
  <si>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</si>
  <si>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</si>
  <si>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</si>
  <si>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</si>
  <si>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</si>
  <si>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</si>
  <si>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</si>
  <si>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</si>
  <si>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</si>
  <si>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</si>
  <si>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</si>
  <si>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</si>
  <si>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</si>
  <si>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</si>
  <si>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</si>
  <si>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</si>
  <si>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</si>
  <si>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</si>
  <si>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</si>
  <si>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</si>
  <si>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</si>
  <si>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</si>
  <si>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</si>
  <si>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</si>
  <si>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</si>
  <si>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</si>
  <si>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</si>
  <si>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</si>
  <si>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</si>
  <si>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</si>
  <si>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</si>
  <si>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</si>
  <si>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</si>
  <si>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</si>
  <si>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</si>
  <si>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</si>
  <si>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</si>
  <si>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</si>
  <si>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</si>
  <si>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</si>
  <si>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</si>
  <si>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</si>
  <si>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</si>
  <si>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</si>
  <si>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</si>
  <si>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</si>
  <si>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</si>
  <si>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</si>
  <si>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</si>
  <si>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</si>
  <si>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</si>
  <si>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</si>
  <si>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</si>
  <si>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</si>
  <si>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</si>
  <si>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</si>
  <si>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</si>
  <si>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</si>
  <si>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</si>
  <si>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</si>
  <si>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</si>
  <si>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</si>
  <si>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</si>
  <si>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</si>
  <si>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</si>
  <si>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</si>
  <si>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</si>
  <si>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</si>
  <si>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</si>
  <si>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</si>
  <si>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</si>
  <si>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</si>
  <si>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</si>
  <si>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</si>
  <si>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</si>
  <si>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</si>
  <si>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</si>
  <si>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</si>
  <si>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</si>
  <si>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</si>
  <si>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</si>
  <si>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</si>
  <si>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</si>
  <si>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</si>
  <si>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</si>
  <si>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</si>
  <si>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</si>
  <si>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</si>
  <si>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</si>
  <si>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</si>
  <si>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</si>
  <si>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</si>
  <si>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</si>
  <si>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</si>
  <si>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</si>
  <si>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</si>
  <si>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</si>
  <si>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</si>
  <si>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</si>
  <si>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</si>
  <si>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</si>
  <si>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</si>
  <si>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</si>
  <si>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</si>
  <si>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</si>
  <si>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</si>
  <si>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</si>
  <si>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</si>
  <si>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</si>
  <si>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</si>
  <si>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</si>
  <si>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</si>
  <si>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</si>
  <si>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</si>
  <si>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</si>
  <si>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</si>
  <si>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</si>
  <si>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</si>
  <si>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</si>
  <si>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</si>
  <si>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</si>
  <si>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</si>
  <si>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</si>
  <si>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</si>
  <si>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</si>
  <si>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</si>
  <si>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</si>
  <si>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</si>
  <si>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</si>
  <si>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</si>
  <si>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</si>
  <si>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</si>
  <si>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</si>
  <si>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</si>
  <si>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</si>
  <si>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</si>
  <si>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</si>
  <si>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</si>
  <si>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</si>
  <si>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</si>
  <si>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</si>
  <si>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</si>
  <si>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</si>
  <si>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</si>
  <si>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</si>
  <si>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</si>
  <si>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</si>
  <si>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</si>
  <si>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</si>
  <si>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</si>
  <si>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</si>
  <si>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</si>
  <si>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</si>
  <si>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</si>
  <si>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</si>
  <si>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</si>
  <si>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</si>
  <si>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</si>
  <si>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</si>
  <si>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</si>
  <si>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</si>
  <si>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</si>
  <si>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</si>
  <si>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</si>
  <si>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</si>
  <si>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</si>
  <si>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</si>
  <si>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</si>
  <si>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</si>
  <si>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</si>
  <si>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</si>
  <si>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</si>
  <si>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</si>
  <si>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</si>
  <si>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</si>
  <si>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</si>
  <si>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</si>
  <si>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</si>
  <si>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</si>
  <si>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</si>
  <si>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</si>
  <si>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</si>
  <si>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</si>
  <si>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</si>
  <si>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</si>
  <si>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</si>
  <si>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</si>
  <si>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</si>
  <si>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</si>
  <si>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</si>
  <si>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</si>
  <si>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</si>
  <si>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</si>
  <si>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</si>
  <si>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</si>
  <si>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</si>
  <si>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</si>
  <si>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</si>
  <si>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</si>
  <si>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</si>
  <si>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</si>
  <si>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</si>
  <si>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</si>
  <si>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</si>
  <si>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</si>
  <si>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</si>
  <si>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</si>
  <si>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</si>
  <si>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</si>
  <si>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</si>
  <si>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</si>
  <si>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</si>
  <si>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</si>
  <si>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</si>
  <si>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</si>
  <si>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</si>
  <si>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</si>
  <si>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</si>
  <si>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</si>
  <si>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</si>
  <si>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</si>
  <si>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</si>
  <si>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</si>
  <si>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</si>
  <si>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</si>
  <si>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</si>
  <si>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</si>
  <si>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</si>
  <si>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</si>
  <si>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</si>
  <si>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</si>
  <si>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</si>
  <si>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</si>
  <si>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</si>
  <si>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</si>
  <si>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</si>
  <si>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</si>
  <si>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</si>
  <si>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</si>
  <si>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</si>
  <si>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</si>
  <si>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</si>
  <si>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</si>
  <si>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</si>
  <si>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</si>
  <si>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</si>
  <si>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</si>
  <si>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</si>
  <si>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</si>
  <si>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</si>
  <si>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</si>
  <si>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</si>
  <si>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</si>
  <si>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</si>
  <si>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</si>
  <si>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</si>
  <si>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</si>
  <si>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</si>
  <si>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</si>
  <si>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</si>
  <si>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</si>
  <si>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</si>
  <si>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</si>
  <si>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</si>
  <si>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</si>
  <si>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</si>
  <si>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</si>
  <si>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</si>
  <si>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</si>
  <si>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</si>
  <si>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</si>
  <si>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</si>
  <si>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</si>
  <si>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</si>
  <si>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</si>
  <si>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</si>
  <si>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</si>
  <si>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</si>
  <si>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</si>
  <si>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</si>
  <si>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</si>
  <si>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</si>
  <si>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</si>
  <si>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</si>
  <si>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</si>
  <si>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</si>
  <si>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</si>
  <si>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</si>
  <si>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</si>
  <si>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</si>
  <si>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</si>
  <si>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</si>
  <si>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</si>
  <si>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</si>
  <si>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</si>
  <si>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</si>
  <si>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</si>
  <si>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</si>
  <si>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</si>
  <si>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</si>
  <si>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</si>
  <si>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</si>
  <si>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</si>
  <si>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</si>
  <si>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</si>
  <si>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</si>
  <si>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</si>
  <si>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</si>
  <si>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</si>
  <si>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</si>
  <si>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</si>
  <si>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</si>
  <si>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</si>
  <si>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</si>
  <si>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</si>
  <si>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</si>
  <si>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</si>
  <si>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</si>
  <si>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</si>
  <si>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</si>
  <si>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</si>
  <si>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</si>
  <si>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</si>
  <si>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</si>
  <si>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</si>
  <si>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</si>
  <si>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</si>
  <si>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</si>
  <si>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</si>
  <si>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</si>
  <si>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</si>
  <si>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</si>
  <si>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</si>
  <si>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</si>
  <si>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</si>
  <si>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</si>
  <si>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</si>
  <si>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</si>
  <si>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</si>
  <si>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</si>
  <si>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</si>
  <si>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</si>
  <si>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</si>
  <si>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</si>
  <si>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</si>
  <si>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</si>
  <si>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</si>
  <si>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</si>
  <si>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</si>
  <si>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</si>
  <si>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</si>
  <si>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</si>
  <si>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</si>
  <si>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</si>
  <si>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</si>
  <si>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</si>
  <si>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</si>
  <si>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</si>
  <si>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</si>
  <si>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</si>
  <si>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</si>
  <si>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</si>
  <si>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</si>
  <si>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</si>
  <si>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</si>
  <si>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</si>
  <si>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</si>
  <si>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</si>
  <si>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</si>
  <si>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</si>
  <si>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</si>
  <si>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</si>
  <si>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</si>
  <si>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</si>
  <si>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</si>
  <si>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</si>
  <si>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</si>
  <si>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</si>
  <si>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</si>
  <si>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</si>
  <si>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</si>
  <si>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</si>
  <si>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</si>
  <si>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</si>
  <si>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</si>
  <si>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</si>
  <si>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</si>
  <si>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</si>
  <si>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</si>
  <si>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</si>
  <si>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</si>
  <si>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</si>
  <si>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</si>
  <si>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</si>
  <si>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</si>
  <si>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</si>
  <si>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</si>
  <si>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</si>
  <si>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</si>
  <si>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</si>
  <si>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</si>
  <si>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</si>
  <si>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</si>
  <si>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</si>
  <si>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</si>
  <si>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</si>
  <si>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</si>
  <si>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</si>
  <si>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</si>
  <si>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</si>
  <si>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</si>
  <si>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</si>
  <si>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</si>
  <si>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</si>
  <si>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</si>
  <si>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</si>
  <si>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</si>
  <si>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</si>
  <si>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</si>
  <si>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</si>
  <si>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</si>
  <si>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</si>
  <si>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</si>
  <si>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</si>
  <si>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</si>
  <si>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</si>
  <si>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</si>
  <si>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</si>
  <si>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</si>
  <si>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</si>
  <si>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</si>
  <si>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</si>
  <si>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</si>
  <si>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</si>
  <si>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</si>
  <si>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</si>
  <si>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</si>
  <si>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</si>
  <si>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</si>
  <si>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</si>
  <si>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</si>
  <si>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</si>
  <si>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</si>
  <si>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</si>
  <si>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</si>
  <si>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</si>
  <si>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</si>
  <si>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</si>
  <si>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</si>
  <si>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</si>
  <si>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</si>
  <si>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</si>
  <si>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</si>
  <si>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</si>
  <si>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</si>
  <si>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</si>
  <si>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</si>
  <si>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</si>
  <si>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</si>
  <si>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</si>
  <si>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</si>
  <si>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</si>
  <si>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</si>
  <si>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</si>
  <si>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</si>
  <si>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</si>
  <si>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</si>
  <si>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</si>
  <si>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</si>
  <si>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</si>
  <si>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</si>
  <si>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</si>
  <si>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</si>
  <si>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</si>
  <si>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</si>
  <si>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</si>
  <si>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</si>
  <si>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</si>
  <si>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</si>
  <si>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</si>
  <si>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</si>
  <si>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</si>
  <si>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</si>
  <si>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</si>
  <si>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</si>
  <si>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</si>
  <si>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</si>
  <si>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</si>
  <si>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</si>
  <si>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</si>
  <si>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</si>
  <si>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</si>
  <si>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</si>
  <si>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</si>
  <si>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</si>
  <si>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</si>
  <si>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</si>
  <si>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</si>
  <si>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</si>
  <si>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</si>
  <si>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</si>
  <si>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</si>
  <si>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</si>
  <si>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</si>
  <si>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</si>
  <si>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</si>
  <si>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</si>
  <si>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</si>
  <si>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</si>
  <si>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</si>
  <si>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</si>
  <si>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</si>
  <si>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</si>
  <si>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</si>
  <si>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</si>
  <si>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</si>
  <si>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</si>
  <si>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</si>
  <si>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</si>
  <si>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</si>
  <si>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</si>
  <si>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</si>
  <si>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</si>
  <si>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</si>
  <si>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</si>
  <si>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</si>
  <si>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</si>
  <si>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</si>
  <si>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</si>
  <si>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</si>
  <si>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</si>
  <si>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</si>
  <si>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</si>
  <si>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</si>
  <si>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</si>
  <si>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</si>
  <si>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</si>
  <si>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</si>
  <si>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</si>
  <si>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</si>
  <si>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</si>
  <si>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</si>
  <si>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</si>
  <si>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</si>
  <si>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</si>
  <si>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</si>
  <si>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</si>
  <si>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</si>
  <si>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</si>
  <si>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</si>
  <si>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</si>
  <si>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</si>
  <si>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</si>
  <si>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</si>
  <si>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</si>
  <si>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</si>
  <si>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</si>
  <si>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</si>
  <si>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</si>
  <si>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</si>
  <si>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</si>
  <si>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</si>
  <si>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</si>
  <si>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</si>
  <si>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</si>
  <si>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</si>
  <si>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</si>
  <si>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</si>
  <si>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</si>
  <si>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</si>
  <si>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</si>
  <si>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</si>
  <si>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</si>
  <si>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</si>
  <si>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</si>
  <si>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</si>
  <si>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</si>
  <si>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</si>
  <si>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</si>
  <si>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</si>
  <si>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</si>
  <si>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</si>
  <si>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</si>
  <si>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</si>
  <si>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</si>
  <si>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</si>
  <si>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</si>
  <si>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</si>
  <si>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</si>
  <si>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</si>
  <si>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</si>
  <si>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</si>
  <si>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</si>
  <si>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</si>
  <si>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</si>
  <si>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</si>
  <si>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</si>
  <si>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</si>
  <si>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</si>
  <si>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</si>
  <si>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</si>
  <si>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</si>
  <si>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</si>
  <si>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</si>
  <si>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</si>
  <si>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</si>
  <si>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</si>
  <si>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</si>
  <si>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</si>
  <si>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</si>
  <si>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</si>
  <si>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</si>
  <si>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</si>
  <si>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</si>
  <si>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</si>
  <si>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</si>
  <si>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</si>
  <si>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</si>
  <si>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</si>
  <si>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</si>
  <si>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</si>
  <si>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</si>
  <si>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</si>
  <si>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</si>
  <si>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</si>
  <si>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</si>
  <si>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</si>
  <si>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</si>
  <si>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</si>
  <si>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</si>
  <si>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</si>
  <si>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</si>
  <si>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</si>
  <si>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</si>
  <si>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</si>
  <si>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</si>
  <si>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</si>
  <si>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</si>
  <si>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</si>
  <si>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</si>
  <si>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</si>
  <si>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</si>
  <si>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</si>
  <si>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</si>
  <si>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</si>
  <si>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</si>
  <si>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</si>
  <si>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</si>
  <si>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</si>
  <si>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</si>
  <si>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</si>
  <si>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</si>
  <si>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</si>
  <si>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</si>
  <si>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</si>
  <si>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</si>
  <si>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</si>
  <si>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</si>
  <si>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</si>
  <si>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</si>
  <si>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</si>
  <si>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</si>
  <si>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</si>
  <si>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</si>
  <si>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</si>
  <si>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</si>
  <si>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</si>
  <si>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</si>
  <si>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</si>
  <si>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</si>
  <si>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</si>
  <si>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</si>
  <si>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</si>
  <si>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</si>
  <si>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</si>
  <si>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</si>
  <si>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</si>
  <si>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</si>
  <si>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</si>
  <si>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</si>
  <si>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</si>
  <si>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</si>
  <si>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</si>
  <si>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</si>
  <si>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</si>
  <si>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</si>
  <si>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</si>
  <si>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</si>
  <si>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</si>
  <si>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</si>
  <si>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</si>
  <si>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</si>
  <si>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</si>
  <si>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</si>
  <si>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</si>
  <si>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</si>
  <si>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</si>
  <si>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</si>
  <si>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</si>
  <si>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</si>
  <si>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</si>
  <si>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</si>
  <si>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</si>
  <si>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</si>
  <si>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</si>
  <si>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</si>
  <si>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</si>
  <si>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</si>
  <si>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</si>
  <si>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</si>
  <si>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</si>
  <si>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</si>
  <si>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</si>
  <si>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</si>
  <si>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</si>
  <si>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</si>
  <si>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</si>
  <si>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</si>
  <si>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</si>
  <si>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</si>
  <si>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</si>
  <si>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</si>
  <si>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</si>
  <si>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</si>
  <si>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</si>
  <si>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</si>
  <si>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</si>
  <si>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</si>
  <si>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</si>
  <si>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</si>
  <si>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</si>
  <si>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</si>
  <si>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</si>
  <si>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</si>
  <si>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</si>
  <si>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</si>
  <si>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</si>
  <si>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</si>
  <si>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</si>
  <si>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</si>
  <si>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</si>
  <si>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</si>
  <si>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</si>
  <si>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</si>
  <si>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</si>
  <si>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</si>
  <si>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</si>
  <si>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</si>
  <si>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</si>
  <si>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</si>
  <si>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</si>
  <si>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</si>
  <si>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</si>
  <si>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</si>
  <si>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</si>
  <si>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</si>
  <si>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</si>
  <si>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</si>
  <si>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</si>
  <si>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</si>
  <si>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</si>
  <si>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</si>
  <si>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</si>
  <si>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</si>
  <si>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</si>
  <si>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</si>
  <si>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</si>
  <si>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</si>
  <si>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</si>
  <si>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</si>
  <si>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</si>
  <si>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</si>
  <si>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</si>
  <si>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</si>
  <si>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</si>
  <si>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</si>
  <si>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</si>
  <si>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</si>
  <si>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</si>
  <si>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</si>
  <si>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</si>
  <si>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</si>
  <si>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</si>
  <si>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</si>
  <si>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</si>
  <si>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</si>
  <si>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</si>
  <si>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</si>
  <si>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</si>
  <si>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</si>
  <si>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</si>
  <si>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</si>
  <si>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</si>
  <si>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</si>
  <si>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</si>
  <si>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</si>
  <si>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</si>
  <si>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</si>
  <si>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</si>
  <si>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</si>
  <si>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</si>
  <si>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</si>
  <si>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</si>
  <si>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</si>
  <si>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</si>
  <si>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</si>
  <si>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</si>
  <si>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</si>
  <si>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</si>
  <si>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</si>
  <si>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</si>
  <si>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</si>
  <si>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</si>
  <si>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</si>
  <si>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</si>
  <si>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</si>
  <si>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</si>
  <si>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</si>
  <si>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</si>
  <si>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</si>
  <si>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</si>
  <si>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</si>
  <si>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</si>
  <si>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</si>
  <si>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</si>
  <si>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</si>
  <si>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</si>
  <si>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</si>
  <si>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</si>
  <si>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</si>
  <si>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</si>
  <si>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</si>
  <si>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</si>
  <si>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</si>
  <si>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</si>
  <si>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</si>
  <si>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</si>
  <si>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</si>
  <si>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</si>
  <si>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</si>
  <si>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</si>
  <si>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</si>
  <si>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</si>
  <si>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</si>
  <si>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</si>
  <si>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</si>
  <si>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</si>
  <si>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</si>
  <si>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</si>
  <si>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</si>
  <si>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</si>
  <si>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</si>
  <si>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</si>
  <si>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</si>
  <si>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</si>
  <si>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</si>
  <si>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</si>
  <si>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</si>
  <si>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</si>
  <si>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</si>
  <si>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</si>
  <si>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</si>
  <si>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</si>
  <si>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</si>
  <si>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</si>
  <si>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</si>
  <si>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</si>
  <si>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</si>
  <si>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</si>
  <si>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</si>
  <si>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</si>
  <si>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</si>
  <si>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</si>
  <si>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</si>
  <si>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</si>
  <si>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</si>
  <si>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</si>
  <si>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</si>
  <si>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</si>
  <si>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</si>
  <si>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</si>
  <si>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</si>
  <si>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</si>
  <si>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</si>
  <si>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</si>
  <si>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</si>
  <si>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</si>
  <si>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</si>
  <si>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</si>
  <si>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</si>
  <si>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</si>
  <si>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</si>
  <si>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</si>
  <si>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</si>
  <si>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</si>
  <si>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</si>
  <si>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</si>
  <si>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</si>
  <si>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</si>
  <si>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</si>
  <si>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</si>
  <si>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</si>
  <si>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</si>
  <si>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</si>
  <si>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</si>
  <si>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</si>
  <si>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</si>
  <si>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</si>
  <si>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</si>
  <si>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</si>
  <si>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</si>
  <si>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</si>
  <si>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</si>
  <si>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</si>
  <si>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</si>
  <si>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</si>
  <si>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</si>
  <si>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</si>
  <si>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</si>
  <si>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</si>
  <si>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</si>
  <si>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</si>
  <si>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</si>
  <si>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</si>
  <si>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</si>
  <si>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</si>
  <si>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</si>
  <si>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</si>
  <si>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</si>
  <si>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</si>
  <si>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</si>
  <si>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</si>
  <si>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</si>
  <si>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</si>
  <si>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</si>
  <si>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</si>
  <si>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</si>
  <si>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</si>
  <si>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</si>
  <si>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</si>
  <si>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</si>
  <si>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</si>
  <si>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</si>
  <si>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</si>
  <si>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</si>
  <si>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</si>
  <si>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</si>
  <si>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</si>
  <si>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</si>
  <si>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</si>
  <si>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</si>
  <si>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</si>
  <si>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</si>
  <si>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</si>
  <si>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</si>
  <si>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</si>
  <si>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</si>
  <si>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</si>
  <si>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</si>
  <si>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</si>
  <si>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</si>
  <si>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</si>
  <si>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</si>
  <si>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</si>
  <si>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</si>
  <si>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</si>
  <si>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</si>
  <si>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</si>
  <si>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</si>
  <si>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</si>
  <si>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</si>
  <si>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</si>
  <si>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</si>
  <si>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</si>
  <si>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</si>
  <si>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</si>
  <si>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</si>
  <si>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</si>
  <si>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</si>
  <si>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</si>
  <si>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</si>
  <si>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</si>
  <si>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</si>
  <si>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</si>
  <si>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</si>
  <si>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</si>
  <si>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</si>
  <si>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</si>
  <si>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</si>
  <si>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</si>
  <si>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</si>
  <si>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</si>
  <si>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</si>
  <si>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</si>
  <si>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</si>
  <si>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</si>
  <si>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</si>
  <si>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</si>
  <si>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</si>
  <si>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</si>
  <si>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</si>
  <si>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</si>
  <si>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</si>
  <si>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</si>
  <si>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</si>
  <si>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</si>
  <si>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</si>
  <si>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</si>
  <si>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</si>
  <si>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</si>
  <si>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</si>
  <si>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</si>
  <si>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</si>
  <si>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</si>
  <si>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</si>
  <si>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</si>
  <si>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</si>
  <si>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</si>
  <si>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</si>
  <si>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</si>
  <si>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</si>
  <si>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</si>
  <si>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</si>
  <si>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</si>
  <si>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</si>
  <si>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</si>
  <si>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</si>
  <si>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</si>
  <si>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</si>
  <si>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</si>
  <si>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</si>
  <si>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</si>
  <si>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</si>
  <si>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</si>
  <si>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</si>
  <si>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</si>
  <si>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</si>
  <si>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</si>
  <si>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</si>
  <si>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</si>
  <si>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</si>
  <si>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</si>
  <si>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</si>
  <si>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</si>
  <si>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</si>
  <si>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</si>
  <si>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</si>
  <si>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</si>
  <si>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</si>
  <si>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</si>
  <si>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</si>
  <si>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</si>
  <si>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</si>
  <si>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</si>
  <si>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</si>
  <si>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</si>
  <si>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</si>
  <si>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</si>
  <si>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</si>
  <si>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</si>
  <si>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</si>
  <si>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</si>
  <si>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</si>
  <si>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</si>
  <si>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</si>
  <si>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</si>
  <si>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</si>
  <si>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</si>
  <si>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</si>
  <si>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</si>
  <si>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</si>
  <si>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</si>
  <si>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</si>
  <si>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</si>
  <si>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</si>
  <si>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</si>
  <si>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</si>
  <si>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</si>
  <si>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</si>
  <si>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</si>
  <si>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</si>
  <si>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</si>
  <si>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</si>
  <si>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</si>
  <si>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</si>
  <si>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</si>
  <si>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</si>
  <si>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</si>
  <si>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</si>
  <si>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</si>
  <si>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</si>
  <si>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</si>
  <si>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</si>
  <si>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</si>
  <si>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</si>
  <si>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</si>
  <si>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</si>
  <si>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</si>
  <si>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</si>
  <si>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</si>
  <si>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</si>
  <si>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</si>
  <si>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</si>
  <si>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</si>
  <si>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</si>
  <si>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</si>
  <si>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</si>
  <si>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</si>
  <si>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</si>
  <si>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</si>
  <si>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</si>
  <si>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</si>
  <si>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</si>
  <si>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</si>
  <si>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</si>
  <si>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</si>
  <si>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</si>
  <si>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</si>
  <si>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</si>
  <si>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</si>
  <si>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</si>
  <si>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</si>
  <si>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</si>
  <si>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</si>
  <si>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</si>
  <si>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</si>
  <si>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</si>
  <si>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</si>
  <si>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</si>
  <si>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</si>
  <si>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</si>
  <si>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</si>
  <si>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</si>
  <si>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</si>
  <si>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</si>
  <si>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</si>
  <si>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</si>
  <si>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</si>
  <si>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</si>
  <si>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</si>
  <si>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</si>
  <si>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</si>
  <si>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</si>
  <si>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</si>
  <si>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</si>
  <si>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</si>
  <si>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</si>
  <si>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</si>
  <si>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</si>
  <si>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</si>
  <si>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</si>
  <si>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</si>
  <si>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</si>
  <si>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</si>
  <si>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</si>
  <si>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</si>
  <si>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</si>
  <si>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</si>
  <si>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</si>
  <si>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</si>
  <si>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</si>
  <si>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</si>
  <si>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</si>
  <si>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</si>
  <si>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</si>
  <si>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</si>
  <si>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</si>
  <si>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</si>
  <si>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</si>
  <si>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</si>
  <si>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</si>
  <si>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</si>
  <si>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</si>
  <si>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</si>
  <si>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</si>
  <si>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</si>
  <si>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</si>
  <si>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</si>
  <si>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</si>
  <si>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</si>
  <si>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</si>
  <si>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</si>
  <si>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</si>
  <si>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</si>
  <si>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</si>
  <si>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</si>
  <si>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</si>
  <si>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</si>
  <si>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</si>
  <si>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</si>
  <si>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</si>
  <si>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</si>
  <si>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</si>
  <si>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</si>
  <si>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</si>
  <si>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</si>
  <si>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</si>
  <si>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</si>
  <si>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</si>
  <si>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</si>
  <si>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</si>
  <si>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</si>
  <si>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</si>
  <si>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</si>
  <si>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</si>
  <si>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</si>
  <si>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</si>
  <si>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</si>
  <si>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</si>
  <si>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</si>
  <si>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</si>
  <si>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</si>
  <si>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</si>
  <si>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</si>
  <si>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</si>
  <si>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</si>
  <si>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</si>
  <si>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</si>
  <si>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</si>
  <si>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</si>
  <si>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</si>
  <si>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</si>
  <si>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</si>
  <si>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</si>
  <si>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</si>
  <si>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</si>
  <si>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</si>
  <si>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</si>
  <si>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</si>
  <si>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</si>
  <si>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</si>
  <si>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</si>
  <si>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</si>
  <si>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</si>
  <si>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</si>
  <si>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</si>
  <si>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</si>
  <si>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</si>
  <si>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</si>
  <si>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</si>
  <si>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</si>
  <si>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</si>
  <si>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</si>
  <si>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</si>
  <si>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</si>
  <si>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</si>
  <si>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</si>
  <si>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</si>
  <si>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</si>
  <si>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</si>
  <si>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</si>
  <si>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</si>
  <si>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</si>
  <si>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</si>
  <si>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</si>
  <si>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</si>
  <si>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</si>
  <si>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</si>
  <si>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</si>
  <si>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</si>
  <si>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</si>
  <si>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</si>
  <si>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</si>
  <si>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</si>
  <si>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</si>
  <si>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</si>
  <si>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</si>
  <si>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</si>
  <si>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</si>
  <si>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</si>
  <si>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</si>
  <si>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</si>
  <si>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</si>
  <si>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</si>
  <si>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</si>
  <si>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</si>
  <si>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</si>
  <si>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</si>
  <si>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</si>
  <si>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</si>
  <si>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</si>
  <si>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</si>
  <si>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</si>
  <si>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</si>
  <si>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</si>
  <si>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</si>
  <si>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</si>
  <si>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</si>
  <si>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</si>
  <si>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</si>
  <si>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</si>
  <si>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</si>
  <si>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</si>
  <si>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</si>
  <si>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</si>
  <si>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</si>
  <si>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</si>
  <si>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</si>
  <si>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</si>
  <si>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</si>
  <si>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</si>
  <si>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</si>
  <si>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</si>
  <si>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</si>
  <si>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</si>
  <si>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</si>
  <si>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</si>
  <si>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</si>
  <si>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</si>
  <si>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</si>
  <si>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</si>
  <si>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</si>
  <si>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</si>
  <si>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</si>
  <si>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</si>
  <si>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</si>
  <si>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</si>
  <si>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</si>
  <si>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</si>
  <si>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</si>
  <si>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</si>
  <si>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</si>
  <si>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</si>
  <si>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</si>
  <si>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</si>
  <si>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</si>
  <si>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</si>
  <si>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</si>
  <si>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</si>
  <si>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</si>
  <si>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</si>
  <si>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</si>
  <si>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</si>
  <si>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</si>
  <si>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</si>
  <si>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</si>
  <si>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</si>
  <si>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</si>
  <si>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</si>
  <si>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</si>
  <si>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</si>
  <si>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</si>
  <si>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</si>
  <si>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</si>
  <si>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</si>
  <si>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</si>
  <si>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</si>
  <si>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</si>
  <si>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</si>
  <si>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</si>
  <si>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</si>
  <si>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</si>
  <si>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</si>
  <si>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</si>
  <si>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</si>
  <si>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</si>
  <si>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</si>
  <si>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</si>
  <si>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</si>
  <si>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</si>
  <si>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</si>
  <si>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</si>
  <si>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</si>
  <si>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</si>
  <si>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</si>
  <si>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</si>
  <si>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</si>
  <si>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</si>
  <si>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</si>
  <si>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</si>
  <si>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</si>
  <si>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</si>
  <si>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</si>
  <si>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</si>
  <si>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</si>
  <si>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</si>
  <si>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</si>
  <si>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</si>
  <si>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</si>
  <si>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</si>
  <si>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</si>
  <si>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</si>
  <si>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</si>
  <si>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</si>
  <si>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</si>
  <si>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</si>
  <si>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</si>
  <si>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</si>
  <si>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</si>
  <si>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</si>
  <si>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</si>
  <si>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</si>
  <si>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</si>
  <si>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</si>
  <si>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</si>
  <si>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</si>
  <si>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</si>
  <si>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</si>
  <si>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</si>
  <si>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</si>
  <si>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</si>
  <si>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</si>
  <si>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</si>
  <si>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</si>
  <si>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</si>
  <si>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</si>
  <si>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</si>
  <si>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</si>
  <si>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</si>
  <si>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</si>
  <si>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</si>
  <si>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</si>
  <si>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</si>
  <si>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</si>
  <si>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</si>
  <si>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</si>
  <si>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</si>
  <si>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</si>
  <si>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</si>
  <si>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</si>
  <si>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</si>
  <si>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</si>
  <si>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</si>
  <si>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</si>
  <si>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</si>
  <si>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</si>
  <si>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</si>
  <si>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</si>
  <si>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</si>
  <si>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</si>
  <si>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</si>
  <si>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</si>
  <si>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</si>
  <si>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</si>
  <si>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</si>
  <si>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</si>
  <si>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</si>
  <si>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</si>
  <si>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</si>
  <si>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</si>
  <si>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</si>
  <si>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</si>
  <si>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</si>
  <si>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</si>
  <si>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</si>
  <si>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</si>
  <si>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</si>
  <si>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</si>
  <si>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</si>
  <si>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</si>
  <si>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</si>
  <si>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</si>
  <si>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</si>
  <si>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</si>
  <si>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</si>
  <si>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</si>
  <si>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</si>
  <si>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</si>
  <si>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</si>
  <si>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</si>
  <si>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</si>
  <si>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</si>
  <si>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</si>
  <si>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</si>
  <si>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</si>
  <si>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</si>
  <si>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</si>
  <si>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</si>
  <si>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</si>
  <si>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</si>
  <si>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</si>
  <si>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</si>
  <si>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</si>
  <si>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</si>
  <si>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</si>
  <si>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</si>
  <si>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</si>
  <si>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</si>
  <si>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</si>
  <si>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</si>
  <si>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</si>
  <si>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</si>
  <si>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</si>
  <si>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</si>
  <si>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</si>
  <si>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</si>
  <si>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</si>
  <si>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</si>
  <si>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</si>
  <si>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</si>
  <si>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</si>
  <si>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</si>
  <si>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</si>
  <si>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</si>
  <si>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</si>
  <si>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</si>
  <si>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</si>
  <si>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</si>
  <si>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</si>
  <si>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</si>
  <si>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</si>
  <si>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</si>
  <si>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</si>
  <si>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</si>
  <si>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</si>
  <si>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</si>
  <si>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</si>
  <si>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</si>
  <si>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</si>
  <si>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</si>
  <si>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</si>
  <si>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</si>
  <si>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</si>
  <si>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</si>
  <si>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</si>
  <si>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</si>
  <si>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</si>
  <si>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</si>
  <si>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</si>
  <si>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</si>
  <si>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</si>
  <si>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</si>
  <si>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</si>
  <si>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</si>
  <si>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</si>
  <si>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</si>
  <si>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</si>
  <si>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</si>
  <si>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</si>
  <si>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</si>
  <si>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</si>
  <si>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</si>
  <si>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</si>
  <si>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</si>
  <si>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</si>
  <si>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</si>
  <si>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</si>
  <si>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</si>
  <si>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</si>
  <si>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</si>
  <si>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</si>
  <si>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</si>
  <si>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</si>
  <si>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</si>
  <si>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</si>
  <si>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</si>
  <si>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</si>
  <si>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</si>
  <si>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</si>
  <si>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</si>
  <si>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</si>
  <si>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</si>
  <si>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</si>
  <si>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</si>
  <si>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</si>
  <si>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</si>
  <si>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</si>
  <si>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</si>
  <si>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</si>
  <si>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</si>
  <si>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</si>
  <si>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</si>
  <si>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</si>
  <si>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</si>
  <si>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</si>
  <si>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</si>
  <si>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</si>
  <si>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</si>
  <si>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</si>
  <si>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</si>
  <si>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</si>
  <si>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</si>
  <si>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</si>
  <si>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</si>
  <si>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</si>
  <si>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</si>
  <si>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</si>
  <si>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</si>
  <si>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</si>
  <si>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</si>
  <si>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</si>
  <si>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</si>
  <si>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</si>
  <si>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</si>
  <si>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</si>
  <si>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</si>
  <si>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</si>
  <si>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</si>
  <si>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</si>
  <si>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</si>
  <si>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</si>
  <si>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</si>
  <si>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</si>
  <si>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</si>
  <si>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</si>
  <si>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</si>
  <si>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</si>
  <si>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</si>
  <si>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</si>
  <si>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</si>
  <si>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</si>
  <si>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</si>
  <si>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</si>
  <si>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</si>
  <si>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</si>
  <si>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</si>
  <si>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</si>
  <si>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</si>
  <si>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</si>
  <si>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</si>
  <si>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</si>
  <si>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</si>
  <si>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</si>
  <si>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</si>
  <si>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</si>
  <si>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</si>
  <si>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</si>
  <si>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</si>
  <si>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</si>
  <si>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</si>
  <si>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</si>
  <si>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</si>
  <si>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</si>
  <si>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</si>
  <si>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</si>
  <si>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</si>
  <si>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</si>
  <si>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</si>
  <si>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</si>
  <si>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</si>
  <si>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</si>
  <si>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</si>
  <si>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</si>
  <si>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</si>
  <si>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</si>
  <si>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</si>
  <si>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</si>
  <si>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</si>
  <si>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</si>
  <si>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</si>
  <si>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</si>
  <si>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</si>
  <si>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</si>
  <si>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</si>
  <si>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</si>
  <si>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</si>
  <si>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</si>
  <si>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</si>
  <si>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</si>
  <si>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</si>
  <si>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</si>
  <si>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</si>
  <si>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</si>
  <si>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</si>
  <si>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</si>
  <si>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</si>
  <si>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</si>
  <si>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</si>
  <si>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</si>
  <si>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</si>
  <si>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</si>
  <si>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</si>
  <si>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</si>
  <si>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</si>
  <si>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</si>
  <si>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</si>
  <si>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</si>
  <si>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</si>
  <si>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</si>
  <si>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</si>
  <si>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</si>
  <si>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</si>
  <si>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</si>
  <si>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</si>
  <si>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</si>
  <si>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</si>
  <si>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</si>
  <si>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</si>
  <si>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</si>
  <si>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</si>
  <si>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</si>
  <si>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</si>
  <si>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</si>
  <si>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</si>
  <si>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</si>
  <si>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</si>
  <si>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</si>
  <si>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</si>
  <si>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</si>
  <si>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</si>
  <si>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</si>
  <si>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</si>
  <si>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</si>
  <si>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</si>
  <si>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</si>
  <si>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</si>
  <si>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</si>
  <si>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</si>
  <si>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</si>
  <si>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</si>
  <si>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</si>
  <si>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</si>
  <si>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</si>
  <si>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</si>
  <si>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</si>
  <si>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</si>
  <si>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</si>
  <si>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</si>
  <si>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</si>
  <si>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</si>
  <si>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</si>
  <si>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</si>
  <si>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</si>
  <si>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</si>
  <si>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</si>
  <si>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</si>
  <si>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</si>
  <si>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</si>
  <si>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</si>
  <si>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</si>
  <si>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</si>
  <si>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</si>
  <si>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</si>
  <si>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</si>
  <si>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</si>
  <si>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</si>
  <si>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</si>
  <si>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</si>
  <si>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</si>
  <si>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</si>
  <si>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</si>
  <si>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</si>
  <si>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</si>
  <si>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</si>
  <si>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</si>
  <si>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</si>
  <si>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</si>
  <si>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</si>
  <si>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</si>
  <si>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</si>
  <si>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</si>
  <si>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</si>
  <si>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</si>
  <si>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</si>
  <si>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</si>
  <si>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</si>
  <si>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</si>
  <si>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</si>
  <si>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</si>
  <si>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</si>
  <si>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</si>
  <si>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</si>
  <si>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</si>
  <si>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</si>
  <si>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</si>
  <si>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</si>
  <si>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</si>
  <si>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</si>
  <si>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</si>
  <si>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</si>
  <si>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</si>
  <si>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</si>
  <si>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</si>
  <si>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</si>
  <si>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</si>
  <si>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</si>
  <si>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</si>
  <si>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</si>
  <si>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</si>
  <si>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</si>
  <si>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</si>
  <si>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</si>
  <si>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</si>
  <si>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</si>
  <si>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</si>
  <si>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</si>
  <si>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</si>
  <si>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</si>
  <si>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</si>
  <si>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</si>
  <si>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</si>
  <si>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</si>
  <si>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</si>
  <si>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</si>
  <si>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</si>
  <si>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</si>
  <si>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</si>
  <si>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</si>
  <si>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</si>
  <si>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</si>
  <si>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</si>
  <si>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</si>
  <si>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</si>
  <si>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</si>
  <si>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</si>
  <si>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</si>
  <si>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</si>
  <si>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</si>
  <si>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</si>
  <si>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</si>
  <si>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</si>
  <si>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</si>
  <si>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</si>
  <si>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</si>
  <si>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</si>
  <si>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</si>
  <si>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</si>
  <si>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</si>
  <si>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</si>
  <si>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</si>
  <si>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</si>
  <si>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</si>
  <si>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</si>
  <si>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</si>
  <si>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</si>
  <si>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</si>
  <si>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</si>
  <si>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</si>
  <si>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</si>
  <si>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</si>
  <si>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</si>
  <si>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</si>
  <si>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</si>
  <si>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</si>
  <si>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</si>
  <si>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</si>
  <si>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</si>
  <si>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</si>
  <si>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</si>
  <si>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</si>
  <si>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</si>
  <si>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</si>
  <si>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</si>
  <si>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</si>
  <si>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</si>
  <si>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</si>
  <si>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</si>
  <si>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</si>
  <si>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</si>
  <si>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</si>
  <si>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</si>
  <si>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</si>
  <si>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</si>
  <si>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</si>
  <si>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</si>
  <si>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</si>
  <si>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</si>
  <si>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</si>
  <si>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</si>
  <si>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</si>
  <si>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</si>
  <si>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</si>
  <si>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</si>
  <si>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</si>
  <si>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</si>
  <si>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</si>
  <si>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</si>
  <si>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</si>
  <si>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</si>
  <si>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</si>
  <si>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</si>
  <si>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</si>
  <si>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</si>
  <si>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</si>
  <si>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</si>
  <si>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</si>
  <si>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</si>
  <si>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</si>
  <si>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</si>
  <si>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</si>
  <si>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</si>
  <si>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</si>
  <si>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</si>
  <si>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</si>
  <si>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</si>
  <si>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</si>
  <si>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</si>
  <si>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</si>
  <si>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</si>
  <si>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</si>
  <si>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</si>
  <si>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</si>
  <si>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</si>
  <si>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</si>
  <si>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</si>
  <si>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</si>
  <si>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</si>
  <si>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</si>
  <si>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</si>
  <si>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</si>
  <si>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</si>
  <si>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</si>
  <si>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</si>
  <si>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</si>
  <si>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</si>
  <si>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</si>
  <si>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</si>
  <si>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</si>
  <si>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</si>
  <si>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</si>
  <si>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</si>
  <si>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</si>
  <si>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</si>
  <si>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</si>
  <si>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</si>
  <si>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</si>
  <si>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</si>
  <si>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</si>
  <si>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</si>
  <si>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</si>
  <si>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</si>
  <si>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</si>
  <si>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</si>
  <si>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</si>
  <si>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</si>
  <si>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</si>
  <si>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</si>
  <si>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</si>
  <si>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</si>
  <si>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</si>
  <si>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</si>
  <si>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</si>
  <si>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</si>
  <si>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</si>
  <si>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</si>
  <si>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</si>
  <si>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</si>
  <si>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</si>
  <si>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</si>
  <si>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</si>
  <si>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</si>
  <si>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</si>
  <si>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</si>
  <si>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</si>
  <si>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</si>
  <si>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</si>
  <si>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</si>
  <si>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</si>
  <si>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</si>
  <si>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</si>
  <si>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</si>
  <si>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</si>
  <si>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</si>
  <si>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</si>
  <si>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</si>
  <si>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</si>
  <si>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</si>
  <si>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</si>
  <si>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</si>
  <si>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</si>
  <si>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</si>
  <si>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</si>
  <si>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</si>
  <si>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</si>
  <si>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</si>
  <si>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</si>
  <si>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</si>
  <si>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</si>
  <si>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</si>
  <si>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</si>
  <si>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</si>
  <si>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</si>
  <si>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</si>
  <si>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</si>
  <si>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</si>
  <si>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</si>
  <si>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</si>
  <si>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</si>
  <si>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</si>
  <si>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</si>
  <si>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</si>
  <si>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</si>
  <si>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</si>
  <si>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</si>
  <si>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</si>
  <si>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</si>
  <si>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</si>
  <si>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</si>
  <si>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</si>
  <si>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</si>
  <si>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</si>
  <si>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</si>
  <si>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</si>
  <si>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</si>
  <si>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</si>
  <si>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</si>
  <si>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</si>
  <si>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</si>
  <si>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</si>
  <si>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</si>
  <si>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</si>
  <si>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</si>
  <si>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</si>
  <si>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</si>
  <si>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</si>
  <si>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</si>
  <si>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</si>
  <si>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</si>
  <si>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</si>
  <si>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</si>
  <si>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</si>
  <si>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</si>
  <si>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</si>
  <si>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</si>
  <si>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</si>
  <si>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</si>
  <si>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</si>
  <si>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</si>
  <si>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</si>
  <si>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</si>
  <si>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</si>
  <si>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</si>
  <si>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</si>
  <si>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</si>
  <si>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</si>
  <si>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</si>
  <si>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</si>
  <si>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</si>
  <si>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</si>
  <si>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</si>
  <si>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</si>
  <si>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</si>
  <si>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</si>
  <si>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</si>
  <si>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</si>
  <si>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</si>
  <si>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</si>
  <si>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</si>
  <si>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</si>
  <si>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</si>
  <si>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</si>
  <si>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</si>
  <si>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</si>
  <si>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</si>
  <si>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</si>
  <si>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</si>
  <si>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</si>
  <si>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</si>
  <si>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</si>
  <si>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</si>
  <si>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</si>
  <si>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</si>
  <si>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</si>
  <si>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</si>
  <si>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</si>
  <si>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</si>
  <si>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</si>
  <si>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</si>
  <si>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</si>
  <si>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</si>
  <si>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</si>
  <si>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</si>
  <si>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</si>
  <si>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</si>
  <si>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</si>
  <si>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</si>
  <si>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</si>
  <si>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</si>
  <si>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</si>
  <si>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</si>
  <si>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</si>
  <si>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</si>
  <si>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</si>
  <si>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</si>
  <si>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</si>
  <si>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</si>
  <si>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</si>
  <si>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</si>
  <si>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</si>
  <si>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</si>
  <si>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</si>
  <si>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</si>
  <si>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</si>
  <si>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</si>
  <si>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</si>
  <si>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</si>
  <si>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</si>
  <si>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</si>
  <si>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</si>
  <si>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</si>
  <si>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</si>
  <si>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</si>
  <si>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</si>
  <si>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</si>
  <si>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</si>
  <si>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</si>
  <si>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</si>
  <si>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</si>
  <si>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</si>
  <si>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</si>
  <si>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</si>
  <si>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</si>
  <si>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</si>
  <si>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</si>
  <si>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</si>
  <si>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</si>
  <si>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</si>
  <si>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</si>
  <si>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</si>
  <si>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</si>
  <si>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</si>
  <si>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</si>
  <si>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</si>
  <si>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</si>
  <si>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</si>
  <si>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</si>
  <si>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</si>
  <si>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</si>
  <si>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</si>
  <si>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</si>
  <si>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</si>
  <si>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</si>
  <si>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</si>
  <si>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</si>
  <si>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</si>
  <si>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</si>
  <si>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</si>
  <si>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</si>
  <si>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</si>
  <si>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</si>
  <si>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</si>
  <si>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</si>
  <si>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</si>
  <si>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</si>
  <si>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</si>
  <si>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</si>
  <si>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</si>
  <si>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</si>
  <si>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</si>
  <si>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</si>
  <si>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</si>
  <si>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</si>
  <si>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</si>
  <si>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</si>
  <si>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</si>
  <si>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</si>
  <si>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</si>
  <si>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</si>
  <si>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</si>
  <si>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</si>
  <si>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</si>
  <si>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</si>
  <si>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</si>
  <si>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</si>
  <si>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</si>
  <si>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</si>
  <si>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</si>
  <si>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</si>
  <si>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</si>
  <si>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</si>
  <si>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</si>
  <si>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</si>
  <si>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</si>
  <si>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</si>
  <si>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</si>
  <si>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</si>
  <si>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</si>
  <si>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</si>
  <si>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</si>
  <si>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</si>
  <si>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</si>
  <si>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</si>
  <si>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</si>
  <si>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</si>
  <si>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</si>
  <si>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</si>
  <si>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</si>
  <si>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</si>
  <si>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</si>
  <si>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</si>
  <si>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</si>
  <si>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</si>
  <si>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</si>
  <si>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</si>
  <si>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</si>
  <si>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</si>
  <si>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</si>
  <si>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</si>
  <si>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</si>
  <si>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</si>
  <si>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</si>
  <si>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</si>
  <si>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</si>
  <si>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</si>
  <si>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</si>
  <si>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</si>
  <si>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</si>
  <si>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</si>
  <si>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</si>
  <si>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</si>
  <si>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</si>
  <si>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</si>
  <si>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</si>
  <si>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</si>
  <si>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</si>
  <si>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</si>
  <si>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</si>
  <si>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</si>
  <si>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</si>
  <si>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</si>
  <si>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</si>
  <si>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</si>
  <si>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</si>
  <si>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</si>
  <si>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</si>
  <si>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</si>
  <si>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</si>
  <si>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</si>
  <si>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</si>
  <si>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</si>
  <si>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</si>
  <si>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</si>
  <si>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</si>
  <si>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</si>
  <si>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</si>
  <si>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</si>
  <si>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</si>
  <si>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</si>
  <si>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</si>
  <si>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</si>
  <si>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</si>
  <si>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</si>
  <si>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</si>
  <si>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</si>
  <si>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</si>
  <si>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</si>
  <si>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</si>
  <si>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</si>
  <si>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</si>
  <si>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</si>
  <si>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</si>
  <si>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</si>
  <si>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</si>
  <si>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</si>
  <si>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</si>
  <si>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</si>
  <si>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</si>
  <si>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</si>
  <si>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</si>
  <si>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</si>
  <si>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</si>
  <si>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</si>
  <si>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</si>
  <si>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</si>
  <si>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</si>
  <si>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</si>
  <si>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</si>
  <si>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</si>
  <si>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</si>
  <si>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</si>
  <si>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</si>
  <si>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</si>
  <si>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</si>
  <si>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</si>
  <si>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</si>
  <si>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</si>
  <si>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</si>
  <si>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</si>
  <si>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</si>
  <si>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</si>
  <si>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</si>
  <si>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</si>
  <si>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</si>
  <si>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</si>
  <si>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</si>
  <si>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</si>
  <si>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</si>
  <si>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</si>
  <si>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</si>
  <si>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</si>
  <si>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</si>
  <si>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</si>
  <si>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</si>
  <si>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</si>
  <si>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</si>
  <si>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</si>
  <si>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</si>
  <si>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</si>
  <si>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</si>
  <si>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</si>
  <si>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</si>
  <si>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</si>
  <si>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</si>
  <si>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</si>
  <si>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</si>
  <si>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</si>
  <si>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</si>
  <si>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</si>
  <si>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</si>
  <si>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</si>
  <si>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</si>
  <si>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</si>
  <si>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</si>
  <si>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</si>
  <si>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</si>
  <si>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</si>
  <si>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</si>
  <si>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</si>
  <si>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</si>
  <si>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</si>
  <si>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</si>
  <si>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</si>
  <si>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</si>
  <si>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</si>
  <si>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</si>
  <si>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</si>
  <si>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</si>
  <si>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</si>
  <si>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</si>
  <si>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</si>
  <si>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</si>
  <si>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</si>
  <si>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</si>
  <si>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</si>
  <si>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</si>
  <si>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</si>
  <si>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</si>
  <si>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</si>
  <si>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</si>
  <si>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</si>
  <si>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</si>
  <si>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</si>
  <si>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</si>
  <si>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</si>
  <si>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</si>
  <si>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</si>
  <si>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</si>
  <si>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</si>
  <si>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</si>
  <si>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</si>
  <si>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</si>
  <si>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</si>
  <si>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</si>
  <si>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</si>
  <si>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</si>
  <si>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</si>
  <si>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</si>
  <si>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</si>
  <si>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</si>
  <si>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</si>
  <si>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</si>
  <si>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</si>
  <si>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</si>
  <si>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</si>
  <si>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</si>
  <si>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</si>
  <si>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</si>
  <si>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</si>
  <si>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</si>
  <si>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</si>
  <si>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</si>
  <si>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</si>
  <si>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</si>
  <si>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</si>
  <si>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</si>
  <si>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</si>
  <si>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</si>
  <si>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</si>
  <si>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</si>
  <si>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</si>
  <si>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</si>
  <si>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</si>
  <si>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</si>
  <si>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</si>
  <si>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</si>
  <si>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</si>
  <si>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</si>
  <si>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</si>
  <si>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</si>
  <si>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</si>
  <si>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</si>
  <si>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</si>
  <si>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</si>
  <si>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</si>
  <si>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</si>
  <si>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</si>
  <si>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</si>
  <si>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</si>
  <si>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</si>
  <si>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</si>
  <si>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</si>
  <si>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</si>
  <si>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</si>
  <si>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</si>
  <si>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</si>
  <si>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</si>
  <si>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</si>
  <si>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</si>
  <si>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</si>
  <si>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</si>
  <si>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</si>
  <si>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</si>
  <si>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</si>
  <si>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</si>
  <si>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</si>
  <si>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</si>
  <si>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</si>
  <si>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</si>
  <si>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</si>
  <si>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</si>
  <si>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</si>
  <si>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</si>
  <si>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</si>
  <si>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</si>
  <si>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</si>
  <si>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</si>
  <si>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</si>
  <si>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</si>
  <si>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</si>
  <si>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</si>
  <si>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</si>
  <si>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</si>
  <si>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</si>
  <si>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</si>
  <si>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</si>
  <si>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</si>
  <si>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</si>
  <si>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</si>
  <si>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</si>
  <si>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</si>
  <si>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</si>
  <si>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</si>
  <si>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</si>
  <si>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</si>
  <si>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</si>
  <si>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</si>
  <si>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</si>
  <si>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</si>
  <si>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</si>
  <si>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</si>
  <si>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</si>
  <si>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</si>
  <si>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</si>
  <si>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</si>
  <si>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</si>
  <si>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</si>
  <si>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</si>
  <si>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</si>
  <si>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</si>
  <si>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</si>
  <si>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</si>
  <si>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</si>
  <si>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</si>
  <si>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</si>
  <si>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</si>
  <si>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</si>
  <si>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</si>
  <si>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</si>
  <si>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</si>
  <si>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</si>
  <si>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</si>
  <si>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</si>
  <si>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</si>
  <si>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</si>
  <si>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</si>
  <si>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</si>
  <si>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</si>
  <si>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</si>
  <si>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</si>
  <si>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</si>
  <si>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</si>
  <si>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</si>
  <si>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</si>
  <si>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</si>
  <si>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</si>
  <si>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</si>
  <si>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</si>
  <si>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</si>
  <si>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</si>
  <si>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</si>
  <si>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</si>
  <si>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</si>
  <si>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</si>
  <si>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</si>
  <si>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</si>
  <si>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</si>
  <si>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</si>
  <si>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</si>
  <si>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</si>
  <si>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</si>
  <si>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</si>
  <si>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</si>
  <si>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</si>
  <si>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</si>
  <si>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</si>
  <si>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</si>
  <si>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</si>
  <si>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</si>
  <si>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</si>
  <si>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</si>
  <si>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</si>
  <si>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</si>
  <si>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</si>
  <si>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</si>
  <si>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</si>
  <si>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</si>
  <si>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</si>
  <si>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</si>
  <si>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</si>
  <si>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</si>
  <si>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</si>
  <si>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</si>
  <si>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</si>
  <si>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</si>
  <si>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</si>
  <si>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</si>
  <si>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</si>
  <si>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</si>
  <si>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</si>
  <si>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</si>
  <si>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</si>
  <si>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</si>
  <si>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</si>
  <si>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</si>
  <si>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</si>
  <si>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</si>
  <si>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</si>
  <si>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</si>
  <si>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</si>
  <si>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</si>
  <si>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</si>
  <si>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</si>
  <si>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</si>
  <si>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</si>
  <si>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</si>
  <si>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</si>
  <si>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</si>
  <si>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</si>
  <si>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</si>
  <si>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</si>
  <si>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</si>
  <si>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</si>
  <si>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</si>
  <si>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</si>
  <si>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</si>
  <si>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</si>
  <si>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</si>
  <si>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</si>
  <si>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</si>
  <si>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</si>
  <si>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</si>
  <si>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</si>
  <si>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</si>
  <si>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</si>
  <si>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</si>
  <si>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</si>
  <si>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</si>
  <si>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</si>
  <si>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</si>
  <si>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</si>
  <si>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</si>
  <si>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</si>
  <si>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</si>
  <si>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</si>
  <si>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</si>
  <si>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</si>
  <si>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</si>
  <si>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</si>
  <si>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</si>
  <si>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</si>
  <si>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</si>
  <si>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</si>
  <si>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</si>
  <si>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</si>
  <si>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</si>
  <si>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</si>
  <si>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</si>
  <si>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</si>
  <si>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</si>
  <si>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</si>
  <si>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</si>
  <si>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</si>
  <si>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</si>
  <si>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</si>
  <si>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</si>
  <si>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</si>
  <si>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</si>
  <si>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</si>
  <si>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</si>
  <si>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</si>
  <si>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</si>
  <si>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</si>
  <si>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</si>
  <si>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</si>
  <si>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</si>
  <si>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</si>
  <si>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</si>
  <si>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</si>
  <si>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</si>
  <si>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</si>
  <si>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</si>
  <si>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</si>
  <si>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</si>
  <si>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</si>
  <si>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</si>
  <si>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</si>
  <si>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</si>
  <si>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</si>
  <si>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</si>
  <si>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</si>
  <si>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</si>
  <si>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</si>
  <si>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</si>
  <si>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</si>
  <si>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</si>
  <si>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</si>
  <si>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</si>
  <si>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</si>
  <si>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</si>
  <si>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</si>
  <si>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</si>
  <si>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</si>
  <si>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</si>
  <si>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</si>
  <si>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</si>
  <si>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</si>
  <si>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</si>
  <si>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</si>
  <si>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</si>
  <si>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</si>
  <si>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</si>
  <si>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</si>
  <si>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</si>
  <si>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</si>
  <si>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</si>
  <si>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</si>
  <si>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</si>
  <si>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</si>
  <si>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</si>
  <si>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</si>
  <si>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</si>
  <si>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</si>
  <si>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</si>
  <si>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</si>
  <si>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</si>
  <si>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</si>
  <si>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</si>
  <si>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</si>
  <si>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</si>
  <si>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</si>
  <si>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</si>
  <si>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</si>
  <si>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</si>
  <si>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</si>
  <si>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</si>
  <si>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</si>
  <si>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</si>
  <si>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</si>
  <si>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</si>
  <si>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</si>
  <si>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</si>
  <si>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</si>
  <si>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</si>
  <si>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</si>
  <si>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</si>
  <si>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</si>
  <si>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</si>
  <si>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</si>
  <si>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</si>
  <si>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</si>
  <si>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</si>
  <si>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</si>
  <si>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</si>
  <si>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</si>
  <si>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</si>
  <si>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</si>
  <si>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</si>
  <si>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</si>
  <si>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</si>
  <si>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</si>
  <si>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</si>
  <si>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</si>
  <si>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</si>
  <si>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</si>
  <si>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</si>
  <si>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</si>
  <si>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</si>
  <si>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</si>
  <si>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</si>
  <si>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</si>
  <si>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</si>
  <si>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</si>
  <si>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</si>
  <si>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</si>
  <si>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</si>
  <si>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</si>
  <si>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</si>
  <si>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</si>
  <si>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</si>
  <si>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</si>
  <si>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</si>
  <si>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</si>
  <si>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</si>
  <si>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</si>
  <si>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</si>
  <si>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</si>
  <si>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</si>
  <si>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</si>
  <si>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</si>
  <si>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</si>
  <si>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</si>
  <si>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</si>
  <si>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</si>
  <si>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</si>
  <si>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</si>
  <si>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</si>
  <si>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</si>
  <si>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</si>
  <si>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</si>
  <si>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</si>
  <si>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</si>
  <si>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</si>
  <si>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</si>
  <si>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</si>
  <si>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</si>
  <si>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</si>
  <si>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</si>
  <si>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</si>
  <si>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</si>
  <si>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</si>
  <si>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</si>
  <si>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</si>
  <si>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</si>
  <si>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</si>
  <si>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</si>
  <si>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</si>
  <si>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</si>
  <si>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</si>
  <si>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</si>
  <si>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</si>
  <si>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</si>
  <si>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</si>
  <si>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</si>
  <si>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</si>
  <si>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</si>
  <si>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</si>
  <si>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</si>
  <si>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</si>
  <si>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</si>
  <si>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</si>
  <si>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</si>
  <si>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</si>
  <si>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</si>
  <si>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</si>
  <si>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</si>
  <si>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</si>
  <si>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</si>
  <si>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</si>
  <si>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</si>
  <si>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</si>
  <si>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</si>
  <si>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</si>
  <si>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</si>
  <si>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</si>
  <si>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</si>
  <si>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</si>
  <si>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</si>
  <si>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</si>
  <si>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</si>
  <si>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</si>
  <si>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</si>
  <si>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</si>
  <si>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</si>
  <si>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</si>
  <si>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</si>
  <si>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</si>
  <si>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</si>
  <si>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</si>
  <si>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</si>
  <si>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</si>
  <si>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</si>
  <si>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</si>
  <si>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</si>
  <si>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</si>
  <si>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</si>
  <si>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</si>
  <si>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</si>
  <si>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</si>
  <si>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</si>
  <si>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</si>
  <si>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</si>
  <si>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</si>
  <si>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</si>
  <si>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</si>
  <si>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</si>
  <si>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</si>
  <si>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</si>
  <si>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</si>
  <si>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</si>
  <si>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</si>
  <si>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</si>
  <si>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</si>
  <si>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</si>
  <si>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</si>
  <si>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</si>
  <si>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</si>
  <si>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</si>
  <si>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</si>
  <si>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</si>
  <si>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</si>
  <si>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</si>
  <si>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</si>
  <si>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</si>
  <si>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</si>
  <si>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</si>
  <si>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</si>
  <si>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</si>
  <si>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</si>
  <si>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</si>
  <si>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</si>
  <si>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</si>
  <si>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</si>
  <si>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</si>
  <si>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</si>
  <si>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</si>
  <si>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</si>
  <si>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</si>
  <si>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</si>
  <si>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</si>
  <si>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</si>
  <si>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</si>
  <si>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</si>
  <si>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</si>
  <si>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</si>
  <si>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</si>
  <si>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</si>
  <si>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</si>
  <si>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</si>
  <si>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</si>
  <si>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</si>
  <si>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</si>
  <si>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</si>
  <si>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</si>
  <si>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</si>
  <si>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</si>
  <si>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</si>
  <si>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</si>
  <si>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</si>
  <si>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</si>
  <si>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</si>
  <si>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</si>
  <si>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</si>
  <si>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</si>
  <si>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</si>
  <si>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</si>
  <si>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</si>
  <si>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</si>
  <si>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</si>
  <si>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</si>
  <si>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</si>
  <si>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</si>
  <si>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</si>
  <si>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</si>
  <si>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</si>
  <si>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</si>
  <si>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</si>
  <si>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</si>
  <si>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</si>
  <si>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</si>
  <si>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</si>
  <si>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</si>
  <si>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</si>
  <si>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</si>
  <si>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</si>
  <si>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</si>
  <si>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</si>
  <si>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</si>
  <si>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</si>
  <si>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</si>
  <si>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</si>
  <si>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</si>
  <si>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</si>
  <si>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</si>
  <si>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</si>
  <si>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</si>
  <si>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</si>
  <si>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</si>
  <si>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</si>
  <si>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</si>
  <si>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</si>
  <si>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</si>
  <si>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</si>
  <si>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</si>
  <si>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</si>
  <si>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</si>
  <si>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</si>
  <si>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</si>
  <si>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</si>
  <si>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</si>
  <si>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</si>
  <si>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</si>
  <si>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</si>
  <si>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</si>
  <si>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</si>
  <si>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</si>
  <si>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</si>
  <si>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</si>
  <si>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</si>
  <si>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</si>
  <si>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</si>
  <si>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</si>
  <si>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</si>
  <si>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</si>
  <si>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</si>
  <si>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</si>
  <si>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</si>
  <si>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</si>
  <si>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</si>
  <si>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</si>
  <si>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</si>
  <si>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</si>
  <si>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</si>
  <si>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</si>
  <si>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</si>
  <si>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</si>
  <si>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</si>
  <si>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</si>
  <si>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</si>
  <si>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</si>
  <si>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</si>
  <si>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</si>
  <si>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</si>
  <si>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</si>
  <si>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</si>
  <si>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</si>
  <si>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</si>
  <si>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</si>
  <si>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</si>
  <si>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</si>
  <si>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</si>
  <si>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</si>
  <si>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</si>
  <si>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</si>
  <si>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</si>
  <si>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</si>
  <si>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</si>
  <si>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</si>
  <si>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</si>
  <si>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</si>
  <si>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</si>
  <si>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</si>
  <si>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</si>
  <si>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</si>
  <si>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</si>
  <si>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</si>
  <si>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</si>
  <si>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</si>
  <si>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</si>
  <si>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</si>
  <si>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</si>
  <si>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</si>
  <si>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</si>
  <si>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</si>
  <si>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</si>
  <si>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</si>
  <si>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</si>
  <si>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</si>
  <si>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</si>
  <si>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</si>
  <si>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</si>
  <si>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</si>
  <si>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</si>
  <si>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</si>
  <si>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</si>
  <si>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</si>
  <si>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</si>
  <si>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</si>
  <si>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</si>
  <si>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</si>
  <si>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</si>
  <si>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</si>
  <si>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</si>
  <si>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</si>
  <si>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</si>
  <si>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</si>
  <si>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</si>
  <si>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</si>
  <si>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</si>
  <si>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</si>
  <si>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</si>
  <si>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</si>
  <si>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</si>
  <si>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</si>
  <si>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</si>
  <si>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</si>
  <si>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</si>
  <si>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</si>
  <si>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</si>
  <si>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</si>
  <si>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</si>
  <si>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</si>
  <si>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</si>
  <si>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</si>
  <si>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</si>
  <si>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</si>
  <si>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</si>
  <si>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</si>
  <si>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</si>
  <si>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</si>
  <si>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</si>
  <si>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</si>
  <si>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</si>
  <si>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</si>
  <si>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</si>
  <si>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</si>
  <si>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</si>
  <si>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</si>
  <si>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</si>
  <si>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</si>
  <si>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</si>
  <si>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</si>
  <si>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</si>
  <si>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</si>
  <si>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</si>
  <si>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</si>
  <si>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</si>
  <si>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</si>
  <si>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</si>
  <si>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</si>
  <si>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</si>
  <si>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</si>
  <si>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</si>
  <si>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</si>
  <si>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</si>
  <si>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</si>
  <si>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</si>
  <si>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</si>
  <si>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</si>
  <si>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</si>
  <si>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</si>
  <si>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</si>
  <si>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</si>
  <si>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</si>
  <si>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</si>
  <si>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</si>
  <si>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</si>
  <si>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</si>
  <si>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</si>
  <si>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</si>
  <si>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</si>
  <si>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</si>
  <si>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</si>
  <si>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</si>
  <si>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</si>
  <si>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</si>
  <si>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</si>
  <si>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</si>
  <si>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</si>
  <si>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</si>
  <si>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</si>
  <si>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</si>
  <si>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</si>
  <si>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</si>
  <si>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</si>
  <si>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</si>
  <si>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</si>
  <si>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</si>
  <si>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</si>
  <si>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</si>
  <si>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</si>
  <si>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</si>
  <si>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</si>
  <si>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</si>
  <si>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</si>
  <si>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</si>
  <si>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</si>
  <si>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</si>
  <si>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</si>
  <si>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</si>
  <si>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</si>
  <si>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</si>
  <si>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</si>
  <si>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</si>
  <si>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</si>
  <si>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</si>
  <si>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</si>
  <si>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</si>
  <si>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</si>
  <si>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</si>
  <si>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</si>
  <si>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</si>
  <si>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</si>
  <si>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</si>
  <si>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</si>
  <si>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</si>
  <si>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</si>
  <si>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</si>
  <si>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</si>
  <si>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</si>
  <si>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</si>
  <si>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</si>
  <si>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</si>
  <si>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</si>
  <si>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</si>
  <si>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</si>
  <si>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</si>
  <si>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</si>
  <si>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</si>
  <si>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</si>
  <si>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</si>
  <si>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</si>
  <si>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</si>
  <si>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</si>
  <si>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</si>
  <si>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</si>
  <si>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</si>
  <si>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</si>
  <si>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</si>
  <si>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</si>
  <si>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</si>
  <si>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</si>
  <si>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</si>
  <si>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</si>
  <si>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</si>
  <si>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</si>
  <si>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</si>
  <si>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</si>
  <si>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</si>
  <si>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</si>
  <si>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</si>
  <si>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</si>
  <si>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</si>
  <si>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</si>
  <si>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</si>
  <si>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</si>
  <si>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</si>
  <si>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</si>
  <si>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</si>
  <si>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</si>
  <si>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</si>
  <si>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</si>
  <si>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</si>
  <si>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</si>
  <si>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</si>
  <si>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</si>
  <si>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</si>
  <si>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</si>
  <si>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</si>
  <si>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</si>
  <si>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</si>
  <si>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</si>
  <si>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</si>
  <si>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</si>
  <si>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</si>
  <si>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</si>
  <si>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</si>
  <si>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</si>
  <si>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</si>
  <si>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</si>
  <si>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</si>
  <si>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</si>
  <si>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</si>
  <si>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</si>
  <si>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</si>
  <si>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</si>
  <si>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</si>
  <si>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</si>
  <si>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</si>
  <si>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</si>
  <si>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</si>
  <si>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</si>
  <si>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</si>
  <si>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</si>
  <si>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</si>
  <si>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</si>
  <si>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</si>
  <si>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</si>
  <si>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</si>
  <si>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</si>
  <si>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</si>
  <si>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</si>
  <si>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</si>
  <si>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</si>
  <si>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</si>
  <si>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</si>
  <si>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</si>
  <si>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</si>
  <si>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</si>
  <si>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</si>
  <si>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</si>
  <si>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</si>
  <si>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</si>
  <si>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</si>
  <si>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</si>
  <si>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</si>
  <si>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</si>
  <si>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</si>
  <si>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</si>
  <si>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</si>
  <si>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</si>
  <si>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</si>
  <si>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</si>
  <si>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</si>
  <si>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</si>
  <si>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</si>
  <si>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</si>
  <si>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</si>
  <si>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</si>
  <si>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</si>
  <si>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</si>
  <si>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</si>
  <si>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</si>
  <si>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</si>
  <si>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</si>
  <si>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</si>
  <si>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</si>
  <si>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</si>
  <si>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</si>
  <si>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</si>
  <si>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</si>
  <si>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</si>
  <si>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</si>
  <si>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</si>
  <si>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</si>
  <si>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</si>
  <si>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</si>
  <si>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</si>
  <si>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</si>
  <si>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</si>
  <si>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</si>
  <si>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</si>
  <si>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</si>
  <si>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</si>
  <si>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</si>
  <si>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</si>
  <si>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</si>
  <si>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</si>
  <si>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</si>
  <si>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</si>
  <si>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</si>
  <si>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</si>
  <si>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</si>
  <si>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</si>
  <si>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</si>
  <si>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</si>
  <si>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</si>
  <si>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</si>
  <si>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</si>
  <si>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</si>
  <si>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</si>
  <si>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</si>
  <si>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</si>
  <si>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</si>
  <si>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</si>
  <si>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</si>
  <si>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</si>
  <si>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</si>
  <si>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</si>
  <si>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</si>
  <si>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</si>
  <si>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</si>
  <si>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</si>
  <si>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</si>
  <si>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</si>
  <si>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</si>
  <si>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</si>
  <si>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</si>
  <si>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</si>
  <si>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</si>
  <si>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</si>
  <si>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</si>
  <si>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</si>
  <si>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</si>
  <si>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</si>
  <si>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</si>
  <si>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</si>
  <si>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</si>
  <si>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</si>
  <si>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</si>
  <si>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</si>
  <si>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</si>
  <si>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</si>
  <si>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</si>
  <si>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</si>
  <si>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</si>
  <si>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</si>
  <si>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</si>
  <si>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</si>
  <si>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</si>
  <si>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</si>
  <si>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</si>
  <si>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</si>
  <si>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</si>
  <si>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</si>
  <si>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</si>
  <si>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</si>
  <si>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</si>
  <si>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</si>
  <si>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</si>
  <si>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</si>
  <si>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</si>
  <si>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</si>
  <si>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</si>
  <si>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</si>
  <si>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</si>
  <si>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</si>
  <si>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</si>
  <si>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</si>
  <si>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</si>
  <si>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</si>
  <si>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</si>
  <si>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</si>
  <si>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</si>
  <si>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</si>
  <si>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</si>
  <si>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</si>
  <si>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</si>
  <si>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</si>
  <si>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</si>
  <si>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</si>
  <si>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</si>
  <si>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</si>
  <si>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</si>
  <si>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</si>
  <si>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</si>
  <si>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</si>
  <si>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</si>
  <si>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</si>
  <si>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</si>
  <si>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</si>
  <si>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</si>
  <si>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</si>
  <si>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</si>
  <si>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</si>
  <si>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</si>
  <si>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</si>
  <si>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</si>
  <si>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</si>
  <si>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</si>
  <si>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</si>
  <si>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</si>
  <si>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</si>
  <si>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</si>
  <si>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</si>
  <si>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</si>
  <si>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</si>
  <si>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</si>
  <si>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</si>
  <si>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</si>
  <si>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</si>
  <si>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</si>
  <si>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</si>
  <si>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</si>
  <si>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</si>
  <si>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</si>
  <si>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</si>
  <si>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</si>
  <si>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</si>
  <si>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</si>
  <si>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</si>
  <si>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</si>
  <si>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</si>
  <si>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</si>
  <si>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</si>
  <si>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</si>
  <si>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</si>
  <si>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</si>
  <si>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</si>
  <si>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</si>
  <si>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</si>
  <si>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</si>
  <si>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</si>
  <si>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</si>
  <si>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</si>
  <si>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</si>
  <si>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</si>
  <si>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</si>
  <si>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</si>
  <si>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</si>
  <si>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</si>
  <si>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</si>
  <si>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</si>
  <si>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</si>
  <si>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</si>
  <si>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</si>
  <si>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</si>
  <si>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</si>
  <si>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</si>
  <si>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</si>
  <si>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</si>
  <si>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</si>
  <si>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</si>
  <si>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</si>
  <si>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</si>
  <si>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</si>
  <si>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</si>
  <si>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</si>
  <si>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</si>
  <si>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</si>
  <si>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</si>
  <si>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</si>
  <si>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</si>
  <si>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</si>
  <si>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</si>
  <si>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</si>
  <si>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</si>
  <si>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</si>
  <si>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</si>
  <si>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</si>
  <si>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</si>
  <si>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</si>
  <si>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</si>
  <si>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</si>
  <si>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</si>
  <si>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</si>
  <si>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</si>
  <si>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</si>
  <si>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</si>
  <si>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</si>
  <si>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</si>
  <si>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</si>
  <si>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</si>
  <si>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</si>
  <si>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</si>
  <si>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</si>
  <si>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</si>
  <si>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</si>
  <si>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</si>
  <si>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</si>
  <si>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</si>
  <si>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</si>
  <si>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</si>
  <si>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</si>
  <si>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</si>
  <si>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</si>
  <si>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</si>
  <si>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</si>
  <si>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</si>
  <si>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</si>
  <si>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</si>
  <si>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</si>
  <si>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</si>
  <si>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</si>
  <si>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</si>
  <si>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</si>
  <si>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</si>
  <si>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</si>
  <si>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</si>
  <si>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</si>
  <si>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</si>
  <si>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</si>
  <si>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</si>
  <si>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</si>
  <si>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</si>
  <si>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</si>
  <si>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</si>
  <si>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</si>
  <si>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</si>
  <si>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</si>
  <si>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</si>
  <si>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</si>
  <si>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</si>
  <si>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</si>
  <si>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</si>
  <si>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</si>
  <si>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</si>
  <si>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</si>
  <si>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</si>
  <si>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</si>
  <si>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</si>
  <si>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</si>
  <si>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</si>
  <si>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</si>
  <si>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</si>
  <si>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</si>
  <si>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</si>
  <si>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</si>
  <si>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</si>
  <si>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</si>
  <si>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</si>
  <si>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</si>
  <si>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</si>
  <si>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</si>
  <si>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</si>
  <si>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</si>
  <si>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</si>
  <si>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</si>
  <si>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</si>
  <si>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</si>
  <si>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</si>
  <si>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</si>
  <si>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</si>
  <si>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</si>
  <si>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</si>
  <si>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</si>
  <si>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</si>
  <si>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</si>
  <si>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</si>
  <si>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</si>
  <si>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</si>
  <si>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</si>
  <si>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</si>
  <si>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</si>
  <si>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</si>
  <si>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</si>
  <si>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</si>
  <si>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</si>
  <si>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</si>
  <si>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</si>
  <si>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</si>
  <si>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</si>
  <si>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</si>
  <si>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</si>
  <si>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</si>
  <si>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</si>
  <si>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</si>
  <si>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</si>
  <si>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</si>
  <si>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</si>
  <si>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</si>
  <si>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</si>
  <si>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</si>
  <si>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</si>
  <si>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</si>
  <si>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</si>
  <si>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</si>
  <si>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</si>
  <si>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</si>
  <si>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</si>
  <si>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</si>
  <si>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</si>
  <si>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</si>
  <si>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</si>
  <si>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</si>
  <si>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</si>
  <si>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</si>
  <si>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</si>
  <si>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</si>
  <si>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</si>
  <si>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</si>
  <si>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</si>
  <si>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</si>
  <si>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</si>
  <si>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</si>
  <si>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</si>
  <si>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</si>
  <si>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</si>
  <si>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</si>
  <si>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</si>
  <si>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</si>
  <si>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</si>
  <si>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</si>
  <si>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</si>
  <si>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</si>
  <si>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</si>
  <si>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</si>
  <si>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</si>
  <si>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</si>
  <si>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</si>
  <si>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</si>
  <si>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</si>
  <si>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</si>
  <si>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</si>
  <si>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</si>
  <si>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</si>
  <si>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</si>
  <si>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</si>
  <si>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</si>
  <si>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</si>
  <si>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</si>
  <si>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</si>
  <si>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</si>
  <si>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</si>
  <si>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</si>
  <si>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</si>
  <si>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</si>
  <si>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</si>
  <si>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</si>
  <si>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</si>
  <si>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</si>
  <si>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</si>
  <si>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</si>
  <si>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</si>
  <si>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</si>
  <si>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</si>
  <si>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</si>
  <si>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</si>
  <si>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</si>
  <si>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</si>
  <si>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</si>
  <si>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</si>
  <si>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</si>
  <si>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</si>
  <si>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</si>
  <si>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</si>
  <si>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</si>
  <si>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</si>
  <si>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</si>
  <si>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</si>
  <si>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</si>
  <si>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</si>
  <si>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</si>
  <si>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</si>
  <si>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</si>
  <si>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</si>
  <si>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</si>
  <si>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</si>
  <si>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</si>
  <si>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</si>
  <si>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</si>
  <si>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</si>
  <si>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</si>
  <si>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</si>
  <si>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</si>
  <si>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</si>
  <si>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</si>
  <si>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</si>
  <si>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</si>
  <si>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</si>
  <si>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</si>
  <si>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</si>
  <si>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</si>
  <si>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</si>
  <si>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</si>
  <si>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</si>
  <si>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</si>
  <si>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</si>
  <si>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</si>
  <si>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</si>
  <si>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</si>
  <si>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</si>
  <si>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</si>
  <si>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</si>
  <si>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</si>
  <si>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</si>
  <si>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</si>
  <si>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</si>
  <si>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</si>
  <si>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</si>
  <si>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</si>
  <si>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</si>
  <si>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</si>
  <si>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</si>
  <si>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</si>
  <si>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</si>
  <si>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</si>
  <si>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</si>
  <si>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</si>
  <si>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</si>
  <si>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</si>
  <si>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</si>
  <si>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</si>
  <si>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</si>
  <si>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</si>
  <si>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</si>
  <si>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</si>
  <si>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</si>
  <si>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</si>
  <si>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</si>
  <si>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</si>
  <si>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</si>
  <si>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</si>
  <si>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</si>
  <si>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</si>
  <si>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</si>
  <si>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</si>
  <si>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</si>
  <si>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</si>
  <si>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</si>
  <si>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</si>
  <si>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</si>
  <si>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</si>
  <si>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</si>
  <si>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</si>
  <si>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</si>
  <si>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</si>
  <si>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</si>
  <si>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</si>
  <si>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</si>
  <si>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</si>
  <si>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</si>
  <si>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</si>
  <si>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</si>
  <si>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</si>
  <si>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</si>
  <si>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</si>
  <si>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</si>
  <si>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</si>
  <si>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</si>
  <si>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</si>
  <si>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</si>
  <si>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</si>
  <si>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</si>
  <si>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</si>
  <si>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</si>
  <si>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</si>
  <si>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</si>
  <si>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</si>
  <si>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</si>
  <si>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</si>
  <si>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</si>
  <si>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</si>
  <si>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</si>
  <si>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</si>
  <si>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</si>
  <si>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</si>
  <si>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</si>
  <si>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</si>
  <si>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</si>
  <si>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</si>
  <si>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</si>
  <si>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</si>
  <si>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</si>
  <si>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</si>
  <si>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</si>
  <si>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</si>
  <si>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</si>
  <si>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</si>
  <si>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</si>
  <si>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</si>
  <si>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</si>
  <si>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</si>
  <si>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</si>
  <si>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</si>
  <si>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</si>
  <si>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</si>
  <si>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</si>
  <si>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</si>
  <si>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</si>
  <si>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</si>
  <si>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</si>
  <si>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</si>
  <si>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</si>
  <si>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</si>
  <si>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</si>
  <si>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</si>
  <si>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</si>
  <si>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</si>
  <si>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</si>
  <si>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</si>
  <si>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</si>
  <si>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</si>
  <si>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</si>
  <si>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</si>
  <si>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</si>
  <si>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</si>
  <si>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</si>
  <si>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</si>
  <si>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</si>
  <si>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</si>
  <si>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</si>
  <si>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</si>
  <si>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</si>
  <si>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</si>
  <si>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</si>
  <si>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</si>
  <si>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</si>
  <si>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</si>
  <si>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</si>
  <si>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</si>
  <si>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</si>
  <si>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</si>
  <si>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</si>
  <si>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</si>
  <si>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</si>
  <si>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</si>
  <si>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</si>
  <si>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</si>
  <si>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</si>
  <si>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</si>
  <si>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</si>
  <si>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</si>
  <si>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</si>
  <si>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</si>
  <si>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</si>
  <si>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</si>
  <si>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</si>
  <si>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</si>
  <si>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</si>
  <si>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</si>
  <si>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</si>
  <si>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</si>
  <si>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</si>
  <si>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</si>
  <si>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</si>
  <si>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</si>
  <si>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</si>
  <si>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</si>
  <si>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</si>
  <si>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</si>
  <si>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</si>
  <si>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</si>
  <si>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</si>
  <si>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</si>
  <si>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</si>
  <si>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</si>
  <si>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</si>
  <si>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</si>
  <si>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</si>
  <si>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</si>
  <si>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</si>
  <si>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</si>
  <si>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</si>
  <si>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</si>
  <si>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</si>
  <si>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</si>
  <si>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</si>
  <si>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</si>
  <si>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</si>
  <si>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</si>
  <si>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</si>
  <si>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</si>
  <si>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</si>
  <si>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</si>
  <si>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</si>
  <si>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</si>
  <si>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</si>
  <si>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</si>
  <si>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</si>
  <si>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</si>
  <si>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</si>
  <si>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</si>
  <si>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</si>
  <si>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</si>
  <si>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</si>
  <si>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</si>
  <si>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</si>
  <si>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</si>
  <si>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</si>
  <si>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</si>
  <si>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</si>
  <si>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</si>
  <si>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</si>
  <si>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</si>
  <si>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</si>
  <si>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</si>
  <si>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</si>
  <si>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</si>
  <si>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</si>
  <si>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</si>
  <si>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</si>
  <si>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</si>
  <si>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</si>
  <si>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</si>
  <si>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</si>
  <si>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</si>
  <si>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</si>
  <si>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</si>
  <si>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</si>
  <si>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</si>
  <si>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</si>
  <si>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</si>
  <si>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</si>
  <si>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</si>
  <si>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</si>
  <si>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</si>
  <si>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</si>
  <si>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</si>
  <si>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</si>
  <si>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</si>
  <si>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</si>
  <si>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</si>
  <si>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</si>
  <si>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</si>
  <si>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</si>
  <si>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</si>
  <si>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</si>
  <si>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</si>
  <si>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</si>
  <si>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</si>
  <si>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</si>
  <si>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</si>
  <si>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</si>
  <si>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</si>
  <si>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</si>
  <si>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</si>
  <si>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</si>
  <si>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</si>
  <si>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</si>
  <si>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</si>
  <si>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</si>
  <si>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</si>
  <si>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</si>
  <si>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</si>
  <si>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</si>
  <si>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</si>
  <si>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</si>
  <si>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</si>
  <si>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</si>
  <si>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</si>
  <si>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</si>
  <si>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</si>
  <si>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</si>
  <si>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</si>
  <si>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</si>
  <si>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</si>
  <si>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</si>
  <si>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</si>
  <si>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</si>
  <si>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</si>
  <si>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</si>
  <si>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</si>
  <si>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</si>
  <si>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</si>
  <si>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</si>
  <si>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</si>
  <si>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</si>
  <si>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</si>
  <si>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</si>
  <si>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</si>
  <si>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</si>
  <si>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</si>
  <si>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</si>
  <si>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</si>
  <si>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</si>
  <si>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</si>
  <si>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</si>
  <si>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</si>
  <si>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</si>
  <si>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</si>
  <si>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</si>
  <si>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</si>
  <si>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</si>
  <si>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</si>
  <si>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</si>
  <si>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</si>
  <si>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</si>
  <si>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</si>
  <si>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</si>
  <si>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</si>
  <si>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</si>
  <si>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</si>
  <si>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</si>
  <si>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</si>
  <si>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</si>
  <si>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</si>
  <si>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</si>
  <si>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</si>
  <si>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</si>
  <si>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</si>
  <si>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</si>
  <si>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</si>
  <si>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</si>
  <si>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</si>
  <si>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</si>
  <si>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</si>
  <si>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</si>
  <si>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</si>
  <si>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</si>
  <si>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</si>
  <si>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</si>
  <si>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</si>
  <si>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</si>
  <si>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</si>
  <si>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</si>
  <si>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</si>
  <si>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</si>
  <si>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</si>
  <si>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</si>
  <si>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</si>
  <si>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</si>
  <si>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</si>
  <si>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</si>
  <si>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</si>
  <si>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</si>
  <si>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</si>
  <si>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</si>
  <si>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</si>
  <si>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</si>
  <si>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</si>
  <si>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</si>
  <si>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</si>
  <si>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</si>
  <si>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</si>
  <si>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</si>
  <si>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</si>
  <si>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</si>
  <si>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</si>
  <si>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</si>
  <si>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</si>
  <si>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</si>
  <si>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</si>
  <si>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</si>
  <si>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</si>
  <si>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</si>
  <si>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</si>
  <si>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</si>
  <si>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</si>
  <si>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</si>
  <si>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</si>
  <si>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</si>
  <si>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</si>
  <si>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</si>
  <si>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</si>
  <si>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</si>
  <si>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</si>
  <si>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</si>
  <si>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</si>
  <si>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</si>
  <si>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</si>
  <si>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</si>
  <si>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</si>
  <si>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</si>
  <si>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</si>
  <si>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</si>
  <si>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</si>
  <si>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</si>
  <si>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</si>
  <si>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</si>
  <si>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</si>
  <si>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</si>
  <si>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</si>
  <si>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</si>
  <si>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</si>
  <si>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</si>
  <si>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</si>
  <si>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</si>
  <si>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</si>
  <si>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</si>
  <si>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</si>
  <si>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</si>
  <si>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</si>
  <si>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</si>
  <si>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</si>
  <si>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</si>
  <si>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</si>
  <si>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</si>
  <si>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</si>
  <si>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</si>
  <si>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</si>
  <si>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</si>
  <si>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</si>
  <si>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</si>
  <si>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</si>
  <si>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</si>
  <si>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</si>
  <si>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</si>
  <si>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</si>
  <si>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</si>
  <si>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</si>
  <si>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</si>
  <si>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</si>
  <si>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</si>
  <si>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</si>
  <si>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</si>
  <si>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</si>
  <si>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</si>
  <si>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</si>
  <si>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</si>
  <si>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</si>
  <si>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</si>
  <si>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</si>
  <si>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</si>
  <si>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</si>
  <si>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</si>
  <si>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</si>
  <si>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</si>
  <si>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</si>
  <si>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</si>
  <si>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</si>
  <si>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</si>
  <si>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</si>
  <si>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</si>
  <si>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</si>
  <si>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</si>
  <si>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</si>
  <si>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</si>
  <si>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</si>
  <si>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</si>
  <si>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</si>
  <si>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</si>
  <si>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</si>
  <si>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</si>
  <si>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</si>
  <si>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</si>
  <si>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</si>
  <si>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</si>
  <si>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</si>
  <si>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</si>
  <si>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</si>
  <si>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</si>
  <si>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</si>
  <si>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</si>
  <si>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</si>
  <si>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</si>
  <si>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</si>
  <si>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</si>
  <si>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</si>
  <si>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</si>
  <si>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</si>
  <si>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</si>
  <si>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</si>
  <si>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</si>
  <si>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</si>
  <si>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</si>
  <si>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</si>
  <si>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</si>
  <si>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</si>
  <si>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</si>
  <si>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</si>
  <si>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</si>
  <si>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</si>
  <si>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</si>
  <si>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</si>
  <si>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</si>
  <si>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</si>
  <si>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</si>
  <si>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</si>
  <si>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</si>
  <si>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</si>
  <si>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</si>
  <si>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</si>
  <si>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</si>
  <si>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</si>
  <si>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</si>
  <si>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</si>
  <si>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</si>
  <si>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</si>
  <si>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</si>
  <si>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</si>
  <si>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</si>
  <si>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</si>
  <si>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</si>
  <si>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</si>
  <si>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</si>
  <si>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</si>
  <si>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</si>
  <si>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</si>
  <si>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</si>
  <si>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</si>
  <si>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</si>
  <si>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</si>
  <si>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</si>
  <si>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</si>
  <si>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</si>
  <si>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</si>
  <si>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</si>
  <si>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</si>
  <si>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</si>
  <si>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</si>
  <si>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</si>
  <si>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</si>
  <si>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</si>
  <si>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</si>
  <si>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</si>
  <si>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</si>
  <si>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</si>
  <si>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</si>
  <si>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</si>
  <si>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</si>
  <si>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</si>
  <si>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</si>
  <si>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</si>
  <si>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</si>
  <si>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</si>
  <si>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</si>
  <si>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</si>
  <si>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</si>
  <si>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</si>
  <si>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</si>
  <si>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</si>
  <si>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</si>
  <si>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</si>
  <si>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</si>
  <si>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</si>
  <si>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</si>
  <si>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</si>
  <si>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</si>
  <si>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</si>
  <si>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</si>
  <si>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</si>
  <si>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</si>
  <si>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</si>
  <si>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</si>
  <si>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</si>
  <si>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</si>
  <si>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</si>
  <si>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</si>
  <si>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</si>
  <si>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</si>
  <si>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</si>
  <si>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</si>
  <si>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</si>
  <si>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</si>
  <si>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</si>
  <si>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</si>
  <si>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</si>
  <si>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</si>
  <si>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</si>
  <si>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</si>
  <si>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</si>
  <si>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</si>
  <si>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</si>
  <si>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</si>
  <si>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</si>
  <si>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</si>
  <si>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</si>
  <si>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</si>
  <si>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</si>
  <si>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</si>
  <si>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</si>
  <si>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</si>
  <si>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</si>
  <si>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</si>
  <si>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</si>
  <si>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</si>
  <si>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</si>
  <si>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</si>
  <si>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</si>
  <si>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</si>
  <si>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</si>
  <si>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</si>
  <si>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</si>
  <si>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</si>
  <si>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</si>
  <si>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</si>
  <si>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</si>
  <si>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</si>
  <si>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</si>
  <si>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</si>
  <si>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</si>
  <si>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</si>
  <si>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</si>
  <si>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</si>
  <si>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</si>
  <si>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</si>
  <si>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</si>
  <si>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</si>
  <si>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</si>
  <si>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</si>
  <si>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</si>
  <si>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</si>
  <si>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</si>
  <si>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</si>
  <si>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</si>
  <si>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</si>
  <si>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</si>
  <si>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</si>
  <si>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</si>
  <si>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</si>
  <si>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</si>
  <si>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</si>
  <si>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</si>
  <si>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</si>
  <si>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</si>
  <si>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</si>
  <si>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</si>
  <si>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</si>
  <si>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</si>
  <si>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</si>
  <si>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</si>
  <si>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</si>
  <si>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</si>
  <si>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</si>
  <si>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</si>
  <si>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</si>
  <si>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</si>
  <si>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</si>
  <si>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</si>
  <si>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</si>
  <si>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</si>
  <si>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</si>
  <si>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</si>
  <si>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</si>
  <si>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</si>
  <si>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</si>
  <si>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</si>
  <si>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</si>
  <si>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</si>
  <si>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</si>
  <si>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</si>
  <si>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</si>
  <si>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</si>
  <si>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</si>
  <si>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</si>
  <si>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</si>
  <si>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</si>
  <si>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</si>
  <si>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</si>
  <si>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</si>
  <si>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</si>
  <si>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</si>
  <si>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</si>
  <si>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</si>
  <si>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</si>
  <si>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</si>
  <si>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</si>
  <si>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</si>
  <si>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</si>
  <si>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</si>
  <si>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</si>
  <si>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</si>
  <si>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</si>
  <si>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</si>
  <si>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</si>
  <si>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</si>
  <si>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</si>
  <si>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</si>
  <si>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</si>
  <si>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</si>
  <si>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</si>
  <si>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</si>
  <si>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</si>
  <si>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</si>
  <si>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</si>
  <si>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</si>
  <si>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</si>
  <si>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</si>
  <si>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</si>
  <si>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</si>
  <si>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</si>
  <si>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</si>
  <si>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</si>
  <si>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</si>
  <si>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</si>
  <si>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</si>
  <si>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</si>
  <si>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</si>
  <si>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</si>
  <si>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</si>
  <si>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</si>
  <si>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</si>
  <si>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</si>
  <si>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</si>
  <si>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</si>
  <si>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</si>
  <si>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</si>
  <si>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</si>
  <si>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</si>
  <si>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</si>
  <si>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</si>
  <si>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</si>
  <si>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</si>
  <si>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</si>
  <si>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</si>
  <si>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</si>
  <si>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</si>
  <si>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</si>
  <si>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</si>
  <si>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</si>
  <si>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</si>
  <si>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</si>
  <si>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</si>
  <si>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</si>
  <si>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</si>
  <si>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</si>
  <si>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</si>
  <si>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</si>
  <si>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</si>
  <si>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</si>
  <si>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</si>
  <si>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</si>
  <si>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</si>
  <si>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</si>
  <si>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</si>
  <si>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</si>
  <si>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</si>
  <si>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</si>
  <si>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</si>
  <si>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</si>
  <si>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</si>
  <si>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</si>
  <si>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</si>
  <si>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</si>
  <si>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</si>
  <si>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</si>
  <si>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</si>
  <si>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</si>
  <si>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</si>
  <si>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</si>
  <si>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</si>
  <si>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</si>
  <si>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</si>
  <si>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</si>
  <si>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</si>
  <si>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</si>
  <si>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</si>
  <si>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</si>
  <si>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</si>
  <si>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</si>
  <si>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</si>
  <si>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</si>
  <si>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</si>
  <si>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</si>
  <si>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</si>
  <si>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</si>
  <si>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</si>
  <si>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</si>
  <si>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</si>
  <si>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</si>
  <si>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</si>
  <si>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</si>
  <si>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</si>
  <si>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</si>
  <si>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</si>
  <si>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</si>
  <si>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</si>
  <si>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</si>
  <si>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</si>
  <si>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</si>
  <si>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</si>
  <si>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</si>
  <si>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</si>
  <si>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</si>
  <si>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</si>
  <si>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</si>
  <si>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</si>
  <si>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</si>
  <si>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</si>
  <si>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</si>
  <si>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</si>
  <si>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</si>
  <si>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</si>
  <si>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</si>
  <si>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</si>
  <si>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</si>
  <si>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</si>
  <si>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</si>
  <si>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</si>
  <si>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</si>
  <si>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</si>
  <si>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</si>
  <si>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</si>
  <si>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</si>
  <si>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</si>
  <si>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</si>
  <si>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</si>
  <si>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</si>
  <si>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</si>
  <si>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</si>
  <si>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</si>
  <si>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</si>
  <si>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</si>
  <si>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</si>
  <si>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</si>
  <si>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</si>
  <si>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</si>
  <si>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</si>
  <si>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</si>
  <si>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</si>
  <si>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</si>
  <si>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</si>
  <si>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</si>
  <si>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</si>
  <si>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</si>
  <si>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</si>
  <si>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</si>
  <si>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</si>
  <si>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</si>
  <si>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</si>
  <si>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</si>
  <si>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</si>
  <si>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</si>
  <si>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</si>
  <si>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</si>
  <si>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</si>
  <si>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</si>
  <si>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</si>
  <si>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</si>
  <si>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</si>
  <si>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</si>
  <si>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</si>
  <si>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</si>
  <si>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</si>
  <si>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</si>
  <si>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</si>
  <si>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</si>
  <si>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</si>
  <si>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</si>
  <si>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</si>
  <si>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</si>
  <si>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</si>
  <si>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</si>
  <si>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</si>
  <si>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</si>
  <si>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</si>
  <si>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</si>
  <si>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</si>
  <si>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</si>
  <si>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</si>
  <si>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</si>
  <si>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</si>
  <si>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</si>
  <si>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</si>
  <si>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</si>
  <si>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</si>
  <si>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</si>
  <si>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</si>
  <si>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</si>
  <si>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</si>
  <si>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</si>
  <si>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</si>
  <si>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</si>
  <si>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</si>
  <si>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</si>
  <si>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</si>
  <si>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</si>
  <si>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</si>
  <si>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</si>
  <si>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</si>
  <si>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</si>
  <si>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</si>
  <si>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</si>
  <si>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</si>
  <si>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</si>
  <si>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</si>
  <si>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</si>
  <si>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</si>
  <si>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</si>
  <si>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</si>
  <si>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</si>
  <si>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</si>
  <si>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</si>
  <si>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</si>
  <si>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</si>
  <si>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</si>
  <si>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</si>
  <si>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</si>
  <si>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</si>
  <si>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</si>
  <si>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</si>
  <si>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</si>
  <si>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</si>
  <si>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</si>
  <si>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</si>
  <si>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</si>
  <si>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</si>
  <si>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</si>
  <si>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</si>
  <si>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</si>
  <si>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</si>
  <si>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</si>
  <si>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</si>
  <si>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</si>
  <si>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</si>
  <si>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</si>
  <si>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</si>
  <si>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</si>
  <si>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</si>
  <si>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</si>
  <si>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</si>
  <si>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</si>
  <si>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</si>
  <si>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</si>
  <si>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</si>
  <si>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</si>
  <si>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</si>
  <si>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</si>
  <si>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</si>
  <si>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</si>
  <si>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</si>
  <si>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</si>
  <si>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</si>
  <si>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</si>
  <si>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</si>
  <si>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</si>
  <si>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</si>
  <si>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</si>
  <si>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</si>
  <si>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</si>
  <si>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</si>
  <si>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</si>
  <si>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</si>
  <si>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</si>
  <si>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</si>
  <si>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</si>
  <si>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</si>
  <si>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</si>
  <si>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</si>
  <si>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</si>
  <si>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</si>
  <si>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</si>
  <si>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</si>
  <si>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</si>
  <si>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</si>
  <si>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</si>
  <si>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</si>
  <si>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</si>
  <si>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</si>
  <si>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</si>
  <si>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</si>
  <si>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</si>
  <si>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</si>
  <si>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</si>
  <si>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</si>
  <si>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</si>
  <si>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</si>
  <si>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</si>
  <si>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</si>
  <si>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</si>
  <si>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</si>
  <si>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</si>
  <si>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</si>
  <si>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</si>
  <si>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</si>
  <si>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</si>
  <si>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</si>
  <si>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</si>
  <si>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</si>
  <si>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</si>
  <si>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</si>
  <si>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</si>
  <si>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</si>
  <si>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</si>
  <si>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</si>
  <si>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</si>
  <si>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</si>
  <si>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</si>
  <si>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</si>
  <si>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</si>
  <si>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</si>
  <si>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</si>
  <si>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</si>
  <si>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</si>
  <si>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</si>
  <si>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</si>
  <si>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</si>
  <si>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</si>
  <si>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</si>
  <si>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</si>
  <si>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</si>
  <si>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</si>
  <si>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</si>
  <si>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</si>
  <si>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</si>
  <si>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</si>
  <si>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</si>
  <si>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</si>
  <si>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</si>
  <si>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</si>
  <si>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</si>
  <si>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</si>
  <si>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</si>
  <si>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</si>
  <si>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</si>
  <si>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</si>
  <si>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</si>
  <si>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</si>
  <si>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</si>
  <si>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</si>
  <si>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</si>
  <si>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</si>
  <si>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</si>
  <si>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</si>
  <si>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</si>
  <si>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</si>
  <si>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</si>
  <si>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</si>
  <si>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</si>
  <si>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</si>
  <si>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</si>
  <si>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</si>
  <si>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</si>
  <si>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</si>
  <si>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</si>
  <si>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</si>
  <si>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</si>
  <si>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</si>
  <si>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</si>
  <si>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</si>
  <si>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</si>
  <si>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</si>
  <si>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</si>
  <si>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</si>
  <si>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</si>
  <si>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</si>
  <si>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</si>
  <si>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</si>
  <si>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</si>
  <si>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</si>
  <si>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</si>
  <si>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</si>
  <si>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</si>
  <si>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</si>
  <si>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</si>
  <si>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</si>
  <si>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</si>
  <si>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</si>
  <si>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</si>
  <si>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</si>
  <si>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</si>
  <si>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</si>
  <si>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</si>
  <si>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</si>
  <si>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</si>
  <si>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</si>
  <si>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</si>
  <si>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</si>
  <si>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</si>
  <si>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</si>
  <si>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</si>
  <si>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</si>
  <si>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</si>
  <si>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</si>
  <si>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</si>
  <si>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</si>
  <si>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</si>
  <si>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</si>
  <si>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</si>
  <si>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</si>
  <si>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</si>
  <si>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</si>
  <si>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</si>
  <si>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</si>
  <si>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</si>
  <si>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</si>
  <si>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</si>
  <si>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</si>
  <si>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</si>
  <si>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</si>
  <si>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</si>
  <si>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</si>
  <si>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</si>
  <si>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</si>
  <si>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</si>
  <si>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</si>
  <si>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</si>
  <si>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</si>
  <si>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</si>
  <si>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</si>
  <si>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</si>
  <si>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</si>
  <si>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</si>
  <si>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</si>
  <si>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</si>
  <si>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</si>
  <si>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</si>
  <si>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</si>
  <si>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</si>
  <si>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</si>
  <si>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</si>
  <si>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</si>
  <si>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</si>
  <si>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</si>
  <si>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</si>
  <si>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</si>
  <si>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</si>
  <si>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</si>
  <si>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</si>
  <si>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</si>
  <si>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</si>
  <si>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</si>
  <si>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</si>
  <si>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</si>
  <si>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</si>
  <si>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</si>
  <si>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</si>
  <si>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</si>
  <si>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</si>
  <si>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</si>
  <si>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</si>
  <si>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</si>
  <si>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</si>
  <si>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</si>
  <si>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</si>
  <si>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</si>
  <si>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</si>
  <si>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</si>
  <si>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</si>
  <si>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</si>
  <si>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</si>
  <si>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</si>
  <si>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</si>
  <si>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</si>
  <si>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</si>
  <si>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</si>
  <si>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</si>
  <si>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</si>
  <si>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</si>
  <si>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</si>
  <si>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</si>
  <si>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</si>
  <si>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</si>
  <si>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</si>
  <si>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</si>
  <si>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</si>
  <si>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</si>
  <si>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</si>
  <si>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</si>
  <si>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</si>
  <si>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</si>
  <si>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</si>
  <si>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</si>
  <si>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</si>
  <si>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</si>
  <si>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</si>
  <si>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</si>
  <si>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</si>
  <si>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</si>
  <si>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</si>
  <si>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</si>
  <si>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</si>
  <si>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</si>
  <si>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</si>
  <si>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</si>
  <si>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</si>
  <si>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</si>
  <si>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</si>
  <si>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</si>
  <si>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</si>
  <si>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</si>
  <si>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</si>
  <si>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</si>
  <si>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</si>
  <si>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</si>
  <si>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</si>
  <si>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</si>
  <si>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</si>
  <si>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</si>
  <si>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</si>
  <si>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</si>
  <si>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</si>
  <si>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</si>
  <si>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</si>
  <si>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</si>
  <si>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</si>
  <si>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</si>
  <si>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</si>
  <si>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</si>
  <si>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</si>
  <si>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</si>
  <si>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</si>
  <si>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</si>
  <si>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</si>
  <si>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</si>
  <si>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</si>
  <si>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</si>
  <si>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</si>
  <si>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</si>
  <si>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</si>
  <si>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</si>
  <si>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</si>
  <si>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</si>
  <si>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</si>
  <si>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</si>
  <si>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</si>
  <si>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</si>
  <si>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</si>
  <si>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</si>
  <si>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</si>
  <si>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</si>
  <si>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</si>
  <si>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</si>
  <si>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</si>
  <si>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</si>
  <si>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</si>
  <si>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</si>
  <si>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</si>
  <si>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</si>
  <si>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</si>
  <si>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</si>
  <si>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</si>
  <si>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</si>
  <si>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</si>
  <si>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</si>
  <si>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</si>
  <si>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</si>
  <si>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</si>
  <si>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</si>
  <si>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</si>
  <si>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</si>
  <si>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</si>
  <si>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</si>
  <si>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</si>
  <si>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</si>
  <si>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</si>
  <si>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</si>
  <si>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</si>
  <si>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</si>
  <si>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</si>
  <si>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</si>
  <si>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</si>
  <si>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</si>
  <si>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</si>
  <si>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</si>
  <si>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</si>
  <si>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</si>
  <si>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</si>
  <si>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</si>
  <si>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</si>
  <si>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</si>
  <si>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</si>
  <si>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</si>
  <si>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</si>
  <si>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</si>
  <si>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</si>
  <si>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</si>
  <si>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</si>
  <si>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</si>
  <si>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</si>
  <si>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</si>
  <si>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</si>
  <si>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</si>
  <si>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</si>
  <si>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</si>
  <si>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</si>
  <si>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</si>
  <si>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</si>
  <si>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</si>
  <si>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</si>
  <si>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</si>
  <si>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</si>
  <si>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</si>
  <si>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</si>
  <si>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</si>
  <si>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</si>
  <si>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</si>
  <si>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</si>
  <si>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</si>
  <si>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</si>
  <si>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</si>
  <si>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</si>
  <si>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</si>
  <si>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</si>
  <si>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</si>
  <si>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</si>
  <si>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</si>
  <si>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</si>
  <si>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</si>
  <si>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</si>
  <si>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</si>
  <si>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</si>
  <si>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</si>
  <si>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</si>
  <si>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</si>
  <si>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</si>
  <si>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</si>
  <si>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</si>
  <si>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</si>
  <si>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</si>
  <si>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</si>
  <si>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</si>
  <si>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</si>
  <si>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</si>
  <si>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</si>
  <si>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</si>
  <si>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</si>
  <si>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</si>
  <si>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</si>
  <si>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</si>
  <si>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</si>
  <si>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</si>
  <si>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</si>
  <si>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</si>
  <si>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</si>
  <si>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</si>
  <si>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</si>
  <si>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</si>
  <si>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</si>
  <si>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</si>
  <si>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</si>
  <si>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</si>
  <si>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</si>
  <si>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</si>
  <si>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</si>
  <si>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</si>
  <si>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</si>
  <si>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</si>
  <si>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</si>
  <si>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</si>
  <si>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</si>
  <si>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</si>
  <si>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</si>
  <si>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</si>
  <si>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</si>
  <si>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</si>
  <si>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</si>
  <si>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</si>
  <si>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</si>
  <si>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</si>
  <si>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</si>
  <si>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</si>
  <si>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</si>
  <si>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</si>
  <si>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</si>
  <si>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</si>
  <si>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</si>
  <si>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</si>
  <si>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</si>
  <si>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</si>
  <si>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</si>
  <si>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</si>
  <si>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</si>
  <si>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</si>
  <si>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</si>
  <si>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</si>
  <si>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</si>
  <si>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</si>
  <si>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</si>
  <si>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</si>
  <si>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</si>
  <si>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</si>
  <si>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</si>
  <si>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</si>
  <si>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</si>
  <si>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</si>
  <si>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</si>
  <si>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</si>
  <si>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</si>
  <si>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</si>
  <si>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</si>
  <si>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</si>
  <si>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</si>
  <si>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</si>
  <si>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</si>
  <si>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</si>
  <si>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</si>
  <si>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</si>
  <si>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</si>
  <si>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</si>
  <si>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</si>
  <si>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</si>
  <si>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</si>
  <si>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</si>
  <si>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</si>
  <si>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</si>
  <si>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</si>
  <si>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</si>
  <si>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</si>
  <si>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</si>
  <si>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</si>
  <si>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</si>
  <si>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</si>
  <si>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</si>
  <si>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</si>
  <si>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</si>
  <si>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</si>
  <si>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</si>
  <si>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</si>
  <si>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</si>
  <si>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</si>
  <si>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</si>
  <si>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</si>
  <si>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</si>
  <si>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</si>
  <si>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</si>
  <si>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</si>
  <si>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</si>
  <si>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</si>
  <si>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</si>
  <si>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</si>
  <si>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</si>
  <si>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</si>
  <si>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</si>
  <si>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</si>
  <si>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</si>
  <si>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</si>
  <si>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</si>
  <si>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</si>
  <si>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</si>
  <si>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</si>
  <si>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</si>
  <si>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</si>
  <si>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</si>
  <si>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</si>
  <si>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</si>
  <si>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</si>
  <si>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</si>
  <si>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</si>
  <si>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</si>
  <si>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</si>
  <si>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</si>
  <si>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</si>
  <si>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</si>
  <si>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</si>
  <si>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</si>
  <si>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</si>
  <si>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</si>
  <si>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</si>
  <si>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</si>
  <si>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</si>
  <si>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</si>
  <si>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</si>
  <si>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</si>
  <si>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</si>
  <si>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</si>
  <si>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</si>
  <si>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</si>
  <si>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</si>
  <si>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</si>
  <si>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</si>
  <si>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</si>
  <si>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</si>
  <si>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</si>
  <si>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</si>
  <si>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</si>
  <si>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</si>
  <si>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</si>
  <si>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</si>
  <si>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</si>
  <si>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</si>
  <si>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</si>
  <si>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</si>
  <si>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</si>
  <si>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</si>
  <si>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</si>
  <si>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</si>
  <si>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</si>
  <si>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</si>
  <si>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</si>
  <si>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</si>
  <si>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</si>
  <si>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</si>
  <si>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</si>
  <si>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</si>
  <si>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</si>
  <si>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</si>
  <si>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</si>
  <si>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</si>
  <si>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</si>
  <si>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</si>
  <si>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</si>
  <si>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</si>
  <si>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</si>
  <si>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</si>
  <si>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</si>
  <si>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</si>
  <si>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</si>
  <si>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</si>
  <si>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</si>
  <si>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</si>
  <si>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</si>
  <si>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</si>
  <si>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</si>
  <si>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</si>
  <si>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</si>
  <si>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</si>
  <si>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</si>
  <si>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</si>
  <si>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</si>
  <si>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</si>
  <si>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</si>
  <si>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</si>
  <si>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</si>
  <si>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</si>
  <si>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</si>
  <si>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</si>
  <si>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</si>
  <si>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</si>
  <si>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</si>
  <si>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</si>
  <si>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</si>
  <si>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</si>
  <si>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</si>
  <si>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</si>
  <si>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</si>
  <si>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</si>
  <si>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</si>
  <si>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</si>
  <si>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</si>
  <si>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</si>
  <si>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</si>
  <si>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</si>
  <si>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</si>
  <si>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</si>
  <si>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</si>
  <si>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</si>
  <si>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</si>
  <si>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</si>
  <si>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</si>
  <si>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</si>
  <si>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</si>
  <si>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</si>
  <si>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</si>
  <si>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</si>
  <si>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</si>
  <si>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</si>
  <si>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</si>
  <si>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</si>
  <si>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</si>
  <si>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</si>
  <si>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</si>
  <si>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</si>
  <si>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</si>
  <si>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</si>
  <si>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</si>
  <si>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</si>
  <si>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</si>
  <si>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</si>
  <si>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</si>
  <si>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</si>
  <si>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</si>
  <si>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</si>
  <si>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</si>
  <si>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</si>
  <si>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</si>
  <si>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</si>
  <si>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</si>
  <si>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</si>
  <si>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</si>
  <si>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</si>
  <si>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</si>
  <si>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</si>
  <si>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</si>
  <si>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</si>
  <si>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</si>
  <si>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</si>
  <si>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</si>
  <si>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</si>
  <si>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</si>
  <si>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</si>
  <si>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</si>
  <si>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</si>
  <si>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</si>
  <si>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</si>
  <si>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</si>
  <si>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</si>
  <si>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</si>
  <si>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</si>
  <si>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</si>
  <si>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</si>
  <si>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</si>
  <si>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</si>
  <si>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</si>
  <si>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</si>
  <si>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</si>
  <si>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</si>
  <si>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</si>
  <si>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</si>
  <si>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</si>
  <si>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</si>
  <si>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</si>
  <si>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</si>
  <si>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</si>
  <si>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</si>
  <si>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</si>
  <si>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</si>
  <si>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</si>
  <si>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</si>
  <si>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</si>
  <si>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</si>
  <si>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</si>
  <si>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</si>
  <si>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</si>
  <si>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</si>
  <si>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</si>
  <si>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</si>
  <si>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</si>
  <si>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</si>
  <si>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</si>
  <si>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</si>
  <si>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</si>
  <si>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</si>
  <si>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</si>
  <si>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</si>
  <si>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</si>
  <si>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</si>
  <si>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</si>
  <si>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</si>
  <si>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</si>
  <si>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</si>
  <si>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</si>
  <si>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</si>
  <si>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</si>
  <si>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</si>
  <si>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</si>
  <si>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</si>
  <si>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</si>
  <si>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</si>
  <si>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</si>
  <si>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</si>
  <si>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</si>
  <si>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</si>
  <si>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</si>
  <si>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</si>
  <si>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</si>
  <si>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</si>
  <si>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</si>
  <si>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</si>
  <si>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</si>
  <si>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</si>
  <si>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</si>
  <si>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</si>
  <si>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</si>
  <si>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</si>
  <si>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</si>
  <si>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</si>
  <si>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</si>
  <si>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</si>
  <si>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</si>
  <si>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</si>
  <si>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</si>
  <si>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</si>
  <si>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</si>
  <si>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</si>
  <si>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</si>
  <si>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</si>
  <si>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</si>
  <si>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</si>
  <si>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</si>
  <si>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</si>
  <si>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</si>
  <si>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</si>
  <si>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</si>
  <si>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</si>
  <si>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</si>
  <si>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</si>
  <si>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</si>
  <si>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</si>
  <si>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</si>
  <si>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</si>
  <si>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</si>
  <si>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</si>
  <si>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</si>
  <si>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</si>
  <si>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</si>
  <si>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</si>
  <si>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</si>
  <si>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</si>
  <si>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</si>
  <si>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</si>
  <si>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</si>
  <si>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</si>
  <si>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</si>
  <si>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</si>
  <si>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</si>
  <si>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</si>
  <si>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</si>
  <si>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</si>
  <si>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</si>
  <si>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</si>
  <si>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</si>
  <si>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</si>
  <si>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</si>
  <si>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</si>
  <si>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</si>
  <si>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</si>
  <si>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</si>
  <si>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</si>
  <si>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</si>
  <si>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</si>
  <si>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</si>
  <si>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</si>
  <si>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</si>
  <si>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</si>
  <si>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</si>
  <si>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</si>
  <si>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</si>
  <si>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</si>
  <si>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</si>
  <si>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</si>
  <si>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</si>
  <si>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</si>
  <si>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</si>
  <si>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</si>
  <si>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</si>
  <si>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</si>
  <si>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</si>
  <si>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</si>
  <si>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</si>
  <si>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</si>
  <si>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</si>
  <si>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</si>
  <si>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</si>
  <si>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</si>
  <si>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</si>
  <si>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</si>
  <si>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</si>
  <si>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</si>
  <si>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</si>
  <si>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</si>
  <si>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</si>
  <si>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</si>
  <si>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</si>
  <si>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</si>
  <si>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</si>
  <si>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</si>
  <si>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</si>
  <si>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</si>
  <si>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</si>
  <si>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</si>
  <si>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</si>
  <si>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</si>
  <si>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</si>
  <si>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</si>
  <si>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</si>
  <si>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</si>
  <si>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</si>
  <si>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</si>
  <si>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</si>
  <si>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</si>
  <si>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</si>
  <si>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</si>
  <si>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</si>
  <si>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</si>
  <si>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</si>
  <si>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</si>
  <si>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</si>
  <si>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</si>
  <si>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</si>
  <si>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</si>
  <si>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</si>
  <si>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</si>
  <si>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</si>
  <si>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</si>
  <si>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</si>
  <si>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</si>
  <si>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</si>
  <si>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</si>
  <si>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</si>
  <si>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</si>
  <si>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</si>
  <si>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</si>
  <si>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</si>
  <si>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</si>
  <si>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</si>
  <si>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</si>
  <si>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</si>
  <si>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</si>
  <si>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</si>
  <si>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</si>
  <si>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</si>
  <si>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</si>
  <si>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</si>
  <si>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</si>
  <si>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</si>
  <si>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</si>
  <si>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</si>
  <si>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</si>
  <si>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</si>
  <si>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</si>
  <si>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</si>
  <si>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</si>
  <si>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</si>
  <si>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</si>
  <si>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</si>
  <si>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</si>
  <si>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</si>
  <si>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</si>
  <si>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</si>
  <si>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</si>
  <si>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</si>
  <si>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</si>
  <si>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</si>
  <si>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</si>
  <si>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</si>
  <si>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</si>
  <si>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</si>
  <si>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</si>
  <si>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</si>
  <si>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</si>
  <si>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</si>
  <si>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</si>
  <si>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</si>
  <si>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</si>
  <si>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</si>
  <si>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</si>
  <si>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</si>
  <si>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</si>
  <si>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</si>
  <si>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</si>
  <si>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</si>
  <si>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</si>
  <si>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</si>
  <si>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</si>
  <si>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</si>
  <si>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</si>
  <si>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</si>
  <si>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</si>
  <si>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</si>
  <si>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</si>
  <si>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</si>
  <si>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</si>
  <si>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</si>
  <si>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</si>
  <si>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</si>
  <si>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</si>
  <si>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</si>
  <si>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</si>
  <si>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</si>
  <si>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</si>
  <si>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</si>
  <si>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</si>
  <si>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</si>
  <si>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</si>
  <si>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</si>
  <si>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</si>
  <si>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</si>
  <si>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</si>
  <si>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</si>
  <si>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</si>
  <si>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</si>
  <si>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</si>
  <si>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</si>
  <si>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</si>
  <si>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</si>
  <si>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</si>
  <si>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</si>
  <si>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</si>
  <si>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</si>
  <si>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</si>
  <si>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</si>
  <si>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</si>
  <si>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</si>
  <si>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</si>
  <si>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</si>
  <si>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</si>
  <si>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</si>
  <si>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</si>
  <si>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</si>
  <si>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</si>
  <si>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</si>
  <si>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</si>
  <si>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</si>
  <si>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</si>
  <si>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</si>
  <si>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</si>
  <si>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</si>
  <si>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</si>
  <si>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</si>
  <si>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</si>
  <si>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</si>
  <si>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</si>
  <si>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</si>
  <si>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</si>
  <si>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</si>
  <si>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</si>
  <si>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</si>
  <si>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</si>
  <si>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</si>
  <si>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</si>
  <si>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</si>
  <si>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</si>
  <si>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</si>
  <si>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</si>
  <si>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</si>
  <si>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</si>
  <si>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</si>
  <si>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</si>
  <si>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</si>
  <si>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</si>
  <si>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</si>
  <si>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</si>
  <si>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</si>
  <si>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</si>
  <si>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</si>
  <si>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</si>
  <si>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</si>
  <si>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</si>
  <si>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</si>
  <si>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</si>
  <si>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</si>
  <si>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</si>
  <si>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</si>
  <si>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</si>
  <si>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</si>
  <si>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</si>
  <si>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</si>
  <si>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</si>
  <si>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</si>
  <si>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</si>
  <si>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</si>
  <si>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</si>
  <si>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</si>
  <si>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</si>
  <si>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</si>
  <si>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</si>
  <si>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</si>
  <si>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</si>
  <si>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</si>
  <si>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</si>
  <si>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</si>
  <si>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</si>
  <si>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</si>
  <si>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</si>
  <si>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</si>
  <si>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</si>
  <si>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</si>
  <si>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</si>
  <si>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</si>
  <si>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</si>
  <si>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</si>
  <si>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</si>
  <si>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</si>
  <si>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</si>
  <si>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</si>
  <si>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</si>
  <si>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</si>
  <si>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</si>
  <si>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</si>
  <si>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</si>
  <si>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</si>
  <si>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</si>
  <si>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</si>
  <si>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</si>
  <si>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</si>
  <si>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</si>
  <si>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</si>
  <si>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</si>
  <si>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</si>
  <si>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</si>
  <si>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</si>
  <si>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</si>
  <si>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</si>
  <si>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</si>
  <si>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</si>
  <si>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</si>
  <si>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</si>
  <si>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</si>
  <si>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</si>
  <si>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</si>
  <si>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</si>
  <si>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</si>
  <si>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</si>
  <si>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</si>
  <si>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</si>
  <si>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</si>
  <si>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</si>
  <si>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</si>
  <si>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</si>
  <si>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</si>
  <si>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</si>
  <si>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</si>
  <si>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</si>
  <si>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</si>
  <si>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</si>
  <si>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</si>
  <si>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</si>
  <si>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</si>
  <si>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</si>
  <si>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</si>
  <si>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</si>
  <si>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</si>
  <si>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</si>
  <si>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</si>
  <si>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</si>
  <si>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</si>
  <si>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</si>
  <si>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</si>
  <si>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</si>
  <si>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</si>
  <si>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</si>
  <si>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</si>
  <si>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</si>
  <si>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</si>
  <si>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</si>
  <si>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</si>
  <si>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</si>
  <si>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</si>
  <si>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</si>
  <si>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</si>
  <si>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</si>
  <si>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</si>
  <si>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</si>
  <si>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</si>
  <si>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</si>
  <si>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</si>
  <si>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</si>
  <si>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</si>
  <si>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</si>
  <si>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</si>
  <si>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</si>
  <si>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</si>
  <si>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</si>
  <si>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</si>
  <si>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</si>
  <si>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</si>
  <si>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</si>
  <si>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</si>
  <si>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</si>
  <si>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</si>
  <si>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</si>
  <si>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</si>
  <si>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</si>
  <si>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</si>
  <si>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</si>
  <si>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</si>
  <si>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</si>
  <si>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</si>
  <si>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</si>
  <si>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</si>
  <si>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</si>
  <si>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</si>
  <si>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</si>
  <si>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</si>
  <si>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</si>
  <si>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</si>
  <si>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</si>
  <si>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</si>
  <si>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</si>
  <si>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</si>
  <si>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</si>
  <si>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</si>
  <si>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</si>
  <si>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</si>
  <si>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</si>
  <si>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</si>
  <si>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</si>
  <si>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</si>
  <si>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</si>
  <si>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</si>
  <si>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</si>
  <si>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</si>
  <si>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</si>
  <si>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</si>
  <si>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</si>
  <si>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</si>
  <si>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</si>
  <si>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</si>
  <si>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</si>
  <si>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</si>
  <si>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</si>
  <si>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</si>
  <si>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</si>
  <si>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</si>
  <si>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</si>
  <si>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</si>
  <si>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</si>
  <si>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</si>
  <si>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</si>
  <si>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</si>
  <si>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</si>
  <si>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</si>
  <si>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</si>
  <si>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</si>
  <si>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</si>
  <si>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</si>
  <si>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</si>
  <si>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</si>
  <si>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</si>
  <si>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</si>
  <si>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</si>
  <si>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</si>
  <si>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</si>
  <si>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</si>
  <si>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</si>
  <si>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</si>
  <si>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</si>
  <si>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</si>
  <si>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</si>
  <si>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</si>
  <si>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</si>
  <si>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</si>
  <si>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</si>
  <si>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</si>
  <si>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</si>
  <si>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</si>
  <si>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</si>
  <si>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</si>
  <si>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</si>
  <si>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</si>
  <si>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</si>
  <si>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</si>
  <si>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</si>
  <si>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</si>
  <si>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</si>
  <si>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</si>
  <si>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</si>
  <si>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</si>
  <si>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</si>
  <si>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</si>
  <si>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</si>
  <si>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</si>
  <si>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</si>
  <si>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</si>
  <si>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</si>
  <si>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</si>
  <si>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</si>
  <si>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</si>
  <si>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</si>
  <si>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</si>
  <si>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</si>
  <si>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</si>
  <si>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</si>
  <si>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</si>
  <si>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</si>
  <si>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</si>
  <si>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</si>
  <si>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</si>
  <si>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</si>
  <si>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</si>
  <si>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</si>
  <si>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</si>
  <si>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</si>
  <si>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</si>
  <si>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</si>
  <si>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</si>
  <si>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</si>
  <si>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</si>
  <si>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</si>
  <si>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</si>
  <si>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</si>
  <si>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</si>
  <si>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</si>
  <si>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</si>
  <si>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</si>
  <si>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</si>
  <si>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</si>
  <si>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</si>
  <si>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</si>
  <si>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</si>
  <si>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</si>
  <si>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</si>
  <si>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</si>
  <si>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</si>
  <si>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</si>
  <si>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</si>
  <si>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</si>
  <si>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</si>
  <si>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</si>
  <si>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</si>
  <si>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</si>
  <si>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</si>
  <si>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</si>
  <si>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</si>
  <si>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</si>
  <si>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</si>
  <si>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</si>
  <si>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</si>
  <si>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</si>
  <si>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</si>
  <si>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</si>
  <si>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</si>
  <si>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</si>
  <si>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</si>
  <si>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</si>
  <si>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</si>
  <si>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</si>
  <si>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</si>
  <si>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</si>
  <si>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</si>
  <si>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</si>
  <si>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</si>
  <si>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</si>
  <si>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</si>
  <si>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</si>
  <si>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</si>
  <si>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</si>
  <si>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</si>
  <si>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</si>
  <si>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</si>
  <si>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</si>
  <si>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</si>
  <si>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</si>
  <si>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</si>
  <si>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</si>
  <si>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</si>
  <si>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</si>
  <si>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</si>
  <si>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</si>
  <si>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</si>
  <si>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</si>
  <si>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</si>
  <si>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</si>
  <si>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</si>
  <si>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</si>
  <si>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</si>
  <si>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</si>
  <si>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</si>
  <si>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</si>
  <si>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</si>
  <si>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</si>
  <si>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</si>
  <si>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</si>
  <si>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</si>
  <si>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</si>
  <si>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</si>
  <si>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</si>
  <si>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</si>
  <si>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</si>
  <si>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</si>
  <si>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</si>
  <si>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</si>
  <si>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</si>
  <si>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</si>
  <si>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</si>
  <si>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</si>
  <si>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</si>
  <si>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</si>
  <si>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</si>
  <si>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</si>
  <si>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</si>
  <si>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</si>
  <si>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</si>
  <si>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</si>
  <si>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</si>
  <si>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</si>
  <si>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</si>
  <si>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</si>
  <si>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</si>
  <si>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</si>
  <si>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</si>
  <si>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</si>
  <si>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</si>
  <si>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</si>
  <si>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</si>
  <si>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</si>
  <si>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</si>
  <si>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</si>
  <si>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</si>
  <si>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</si>
  <si>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</si>
  <si>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</si>
  <si>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</si>
  <si>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</si>
  <si>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</si>
  <si>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</si>
  <si>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</si>
  <si>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</si>
  <si>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</si>
  <si>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</si>
  <si>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</si>
  <si>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</si>
  <si>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</si>
  <si>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</si>
  <si>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</si>
  <si>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</si>
  <si>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</si>
  <si>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</si>
  <si>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</si>
  <si>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</si>
  <si>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</si>
  <si>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</si>
  <si>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</si>
  <si>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</si>
  <si>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</si>
  <si>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</si>
  <si>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</si>
  <si>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</si>
  <si>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</si>
  <si>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</si>
  <si>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</si>
  <si>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</si>
  <si>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</si>
  <si>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</si>
  <si>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</si>
  <si>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</si>
  <si>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</si>
  <si>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</si>
  <si>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</si>
  <si>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</si>
  <si>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</si>
  <si>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</si>
  <si>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</si>
  <si>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</si>
  <si>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</si>
  <si>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</si>
  <si>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</si>
  <si>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</si>
  <si>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</si>
  <si>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</si>
  <si>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</si>
  <si>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</si>
  <si>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</si>
  <si>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</si>
  <si>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</si>
  <si>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</si>
  <si>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</si>
  <si>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</si>
  <si>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</si>
  <si>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</si>
  <si>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</si>
  <si>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</si>
  <si>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</si>
  <si>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</si>
  <si>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</si>
  <si>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</si>
  <si>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</si>
  <si>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</si>
  <si>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</si>
  <si>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</si>
  <si>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</si>
  <si>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</si>
  <si>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</si>
  <si>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</si>
  <si>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</si>
  <si>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</si>
  <si>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</si>
  <si>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</si>
  <si>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</si>
  <si>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</si>
  <si>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</si>
  <si>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</si>
  <si>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</si>
  <si>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</si>
  <si>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</si>
  <si>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</si>
  <si>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</si>
  <si>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</si>
  <si>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</si>
  <si>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</si>
  <si>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</si>
  <si>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</si>
  <si>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</si>
  <si>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</si>
  <si>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</si>
  <si>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</si>
  <si>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</si>
  <si>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</si>
  <si>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</si>
  <si>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</si>
  <si>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</si>
  <si>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</si>
  <si>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</si>
  <si>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</si>
  <si>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</si>
  <si>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</si>
  <si>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</si>
  <si>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</si>
  <si>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</si>
  <si>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</si>
  <si>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</si>
  <si>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</si>
  <si>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</si>
  <si>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</si>
  <si>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</si>
  <si>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</si>
  <si>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</si>
  <si>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</si>
  <si>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</si>
  <si>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</si>
  <si>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</si>
  <si>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</si>
  <si>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</si>
  <si>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</si>
  <si>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</si>
  <si>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</si>
  <si>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</si>
  <si>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</si>
  <si>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</si>
  <si>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</si>
  <si>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</si>
  <si>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</si>
  <si>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</si>
  <si>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</si>
  <si>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</si>
  <si>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</si>
  <si>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</si>
  <si>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</si>
  <si>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</si>
  <si>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</si>
  <si>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</si>
  <si>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</si>
  <si>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</si>
  <si>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</si>
  <si>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</si>
  <si>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</si>
  <si>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</si>
  <si>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</si>
  <si>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</si>
  <si>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</si>
  <si>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</si>
  <si>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</si>
  <si>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</si>
  <si>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</si>
  <si>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</si>
  <si>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</si>
  <si>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</si>
  <si>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</si>
  <si>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</si>
  <si>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</si>
  <si>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</si>
  <si>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</si>
  <si>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</si>
  <si>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</si>
  <si>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</si>
  <si>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</si>
  <si>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</si>
  <si>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</si>
  <si>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</si>
  <si>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</si>
  <si>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</si>
  <si>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</si>
  <si>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</si>
  <si>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</si>
  <si>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</si>
  <si>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</si>
  <si>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</si>
  <si>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</si>
  <si>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</si>
  <si>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</si>
  <si>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</si>
  <si>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</si>
  <si>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</si>
  <si>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</si>
  <si>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</si>
  <si>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</si>
  <si>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</si>
  <si>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</si>
  <si>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</si>
  <si>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</si>
  <si>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</si>
  <si>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</si>
  <si>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</si>
  <si>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</si>
  <si>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</si>
  <si>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</si>
  <si>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</si>
  <si>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</si>
  <si>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</si>
  <si>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</si>
  <si>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</si>
  <si>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</si>
  <si>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</si>
  <si>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</si>
  <si>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</si>
  <si>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</si>
  <si>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</si>
  <si>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</si>
  <si>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</si>
  <si>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</si>
  <si>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</si>
  <si>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</si>
  <si>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</si>
  <si>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</si>
  <si>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</si>
  <si>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</si>
  <si>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</si>
  <si>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</si>
  <si>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</si>
  <si>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</si>
  <si>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</si>
  <si>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</si>
  <si>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</si>
  <si>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</si>
  <si>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</si>
  <si>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</si>
  <si>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</si>
  <si>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</si>
  <si>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</si>
  <si>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</si>
  <si>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</si>
  <si>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</si>
  <si>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</si>
  <si>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</si>
  <si>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</si>
  <si>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</si>
  <si>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</si>
  <si>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</si>
  <si>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</si>
  <si>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</si>
  <si>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</si>
  <si>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</si>
  <si>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</si>
  <si>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</si>
  <si>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</si>
  <si>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</si>
  <si>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</si>
  <si>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</si>
  <si>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</si>
  <si>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</si>
  <si>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</si>
  <si>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</si>
  <si>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</si>
  <si>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</si>
  <si>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</si>
  <si>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</si>
  <si>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</si>
  <si>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</si>
  <si>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</si>
  <si>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</si>
  <si>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</si>
  <si>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</si>
  <si>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</si>
  <si>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</si>
  <si>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</si>
  <si>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</si>
  <si>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</si>
  <si>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</si>
  <si>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</si>
  <si>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</si>
  <si>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</si>
  <si>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</si>
  <si>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</si>
  <si>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</si>
  <si>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</si>
  <si>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</si>
  <si>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</si>
  <si>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</si>
  <si>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</si>
  <si>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</si>
  <si>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</si>
  <si>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</si>
  <si>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</si>
  <si>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</si>
  <si>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</si>
  <si>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</si>
  <si>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</si>
  <si>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</si>
  <si>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</si>
  <si>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</si>
  <si>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</si>
  <si>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</si>
  <si>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</si>
  <si>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</si>
  <si>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</si>
  <si>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</si>
  <si>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</si>
  <si>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</si>
  <si>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</si>
  <si>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</si>
  <si>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</si>
  <si>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</si>
  <si>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</si>
  <si>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</si>
  <si>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</si>
  <si>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</si>
  <si>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</si>
  <si>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</si>
  <si>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</si>
  <si>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</si>
  <si>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</si>
  <si>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</si>
  <si>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</si>
  <si>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</si>
  <si>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</si>
  <si>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</si>
  <si>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</si>
  <si>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</si>
  <si>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</si>
  <si>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</si>
  <si>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</si>
  <si>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</si>
  <si>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</si>
  <si>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</si>
  <si>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</si>
  <si>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</si>
  <si>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</si>
  <si>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</si>
  <si>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</si>
  <si>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</si>
  <si>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</si>
  <si>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</si>
  <si>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</si>
  <si>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</si>
  <si>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</si>
  <si>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</si>
  <si>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</si>
  <si>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</si>
  <si>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</si>
  <si>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</si>
  <si>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</si>
  <si>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</si>
  <si>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</si>
  <si>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</si>
  <si>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</si>
  <si>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</si>
  <si>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</si>
  <si>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</si>
  <si>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</si>
  <si>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</si>
  <si>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</si>
  <si>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</si>
  <si>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</si>
  <si>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</si>
  <si>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</si>
  <si>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</si>
  <si>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</si>
  <si>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</si>
  <si>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</si>
  <si>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</si>
  <si>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</si>
  <si>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</si>
  <si>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</si>
  <si>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</si>
  <si>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</si>
  <si>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</si>
  <si>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</si>
  <si>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</si>
  <si>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</si>
  <si>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</si>
  <si>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</si>
  <si>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</si>
  <si>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</si>
  <si>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</si>
  <si>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</si>
  <si>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</si>
  <si>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</si>
  <si>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</si>
  <si>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</si>
  <si>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</si>
  <si>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</si>
  <si>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</si>
  <si>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</si>
  <si>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</si>
  <si>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</si>
  <si>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</si>
  <si>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</si>
  <si>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</si>
  <si>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</si>
  <si>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</si>
  <si>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</si>
  <si>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</si>
  <si>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</si>
  <si>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</si>
  <si>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</si>
  <si>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</si>
  <si>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</si>
  <si>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</si>
  <si>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</si>
  <si>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</si>
  <si>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</si>
  <si>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</si>
  <si>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</si>
  <si>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</si>
  <si>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</si>
  <si>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</si>
  <si>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</si>
  <si>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</si>
  <si>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</si>
  <si>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</si>
  <si>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</si>
  <si>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</si>
  <si>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</si>
  <si>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</si>
  <si>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</si>
  <si>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</si>
  <si>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</si>
  <si>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</si>
  <si>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</si>
  <si>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</si>
  <si>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</si>
  <si>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</si>
  <si>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</si>
  <si>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</si>
  <si>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</si>
  <si>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</si>
  <si>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</si>
  <si>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</si>
  <si>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</si>
  <si>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</si>
  <si>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</si>
  <si>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</si>
  <si>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</si>
  <si>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</si>
  <si>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</si>
  <si>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</si>
  <si>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</si>
  <si>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</si>
  <si>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</si>
  <si>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</si>
  <si>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</si>
  <si>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</si>
  <si>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</si>
  <si>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</si>
  <si>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</si>
  <si>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</si>
  <si>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</si>
  <si>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</si>
  <si>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</si>
  <si>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</si>
  <si>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</si>
  <si>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</si>
  <si>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</si>
  <si>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</si>
  <si>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</si>
  <si>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</si>
  <si>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</si>
  <si>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</si>
  <si>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</si>
  <si>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</si>
  <si>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</si>
  <si>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</si>
  <si>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</si>
  <si>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</si>
  <si>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</si>
  <si>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</si>
  <si>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</si>
  <si>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</si>
  <si>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</si>
  <si>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</si>
  <si>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</si>
  <si>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</si>
  <si>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</si>
  <si>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</si>
  <si>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</si>
  <si>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</si>
  <si>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</si>
  <si>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</si>
  <si>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</si>
  <si>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</si>
  <si>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</si>
  <si>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</si>
  <si>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</si>
  <si>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</si>
  <si>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</si>
  <si>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</si>
  <si>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</si>
  <si>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</si>
  <si>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</si>
  <si>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</si>
  <si>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</si>
  <si>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</si>
  <si>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</si>
  <si>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</si>
  <si>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</si>
  <si>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</si>
  <si>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</si>
  <si>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</si>
  <si>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</si>
  <si>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</si>
  <si>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</si>
  <si>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</si>
  <si>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</si>
  <si>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</si>
  <si>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</si>
  <si>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</si>
  <si>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</si>
  <si>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</si>
  <si>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</si>
  <si>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</si>
  <si>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</si>
  <si>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</si>
  <si>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</si>
  <si>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</si>
  <si>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</si>
  <si>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</si>
  <si>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</si>
  <si>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</si>
  <si>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</si>
  <si>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</si>
  <si>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</si>
  <si>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</si>
  <si>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</si>
  <si>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</si>
  <si>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</si>
  <si>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</si>
  <si>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</si>
  <si>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</si>
  <si>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</si>
  <si>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</si>
  <si>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</si>
  <si>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</si>
  <si>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</si>
  <si>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</si>
  <si>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</si>
  <si>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</si>
  <si>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</si>
  <si>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</si>
  <si>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</si>
  <si>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</si>
  <si>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</si>
  <si>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</si>
  <si>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</si>
  <si>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</si>
  <si>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</si>
  <si>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</si>
  <si>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</si>
  <si>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</si>
  <si>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</si>
  <si>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</si>
  <si>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</si>
  <si>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</si>
  <si>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</si>
  <si>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</si>
  <si>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</si>
  <si>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</si>
  <si>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</si>
  <si>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</si>
  <si>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</si>
  <si>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</si>
  <si>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</si>
  <si>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</si>
  <si>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</si>
  <si>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</si>
  <si>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</si>
  <si>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</si>
  <si>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</si>
  <si>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</si>
  <si>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</si>
  <si>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</si>
  <si>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</si>
  <si>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</si>
  <si>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</si>
  <si>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</si>
  <si>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</si>
  <si>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</si>
  <si>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</si>
  <si>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</si>
  <si>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</si>
  <si>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</si>
  <si>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</si>
  <si>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</si>
  <si>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</si>
  <si>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</si>
  <si>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</si>
  <si>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</si>
  <si>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</si>
  <si>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</si>
  <si>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</si>
  <si>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</si>
  <si>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</si>
  <si>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</si>
  <si>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</si>
  <si>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</si>
  <si>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</si>
  <si>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</si>
  <si>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</si>
  <si>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</si>
  <si>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</si>
  <si>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</si>
  <si>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</si>
  <si>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</si>
  <si>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</si>
  <si>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</si>
  <si>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</si>
  <si>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</si>
  <si>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</si>
  <si>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</si>
  <si>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</si>
  <si>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</si>
  <si>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</si>
  <si>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</si>
  <si>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</si>
  <si>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</si>
  <si>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</si>
  <si>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</si>
  <si>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</si>
  <si>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</si>
  <si>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</si>
  <si>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</si>
  <si>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</si>
  <si>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</si>
  <si>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</si>
  <si>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</si>
  <si>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</si>
  <si>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</si>
  <si>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</si>
  <si>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</si>
  <si>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</si>
  <si>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</si>
  <si>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</si>
  <si>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</si>
  <si>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</si>
  <si>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</si>
  <si>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</si>
  <si>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</si>
  <si>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</si>
  <si>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</si>
  <si>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</si>
  <si>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</si>
  <si>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</si>
  <si>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</si>
  <si>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</si>
  <si>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</si>
  <si>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</si>
  <si>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</si>
  <si>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</si>
  <si>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</si>
  <si>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</si>
  <si>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</si>
  <si>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</si>
  <si>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</si>
  <si>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</si>
  <si>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</si>
  <si>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</si>
  <si>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</si>
  <si>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</si>
  <si>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</si>
  <si>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</si>
  <si>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</si>
  <si>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</si>
  <si>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</si>
  <si>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</si>
  <si>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</si>
  <si>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</si>
  <si>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</si>
  <si>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</si>
  <si>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</si>
  <si>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</si>
  <si>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</si>
  <si>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</si>
  <si>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</si>
  <si>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</si>
  <si>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</si>
  <si>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</si>
  <si>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</si>
  <si>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</si>
  <si>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</si>
  <si>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</si>
  <si>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</si>
  <si>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</si>
  <si>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</si>
  <si>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</si>
  <si>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</si>
  <si>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</si>
  <si>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</si>
  <si>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</si>
  <si>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</si>
  <si>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</si>
  <si>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</si>
  <si>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</si>
  <si>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</si>
  <si>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</si>
  <si>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</si>
  <si>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</si>
  <si>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</si>
  <si>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</si>
  <si>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</si>
  <si>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</si>
  <si>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</si>
  <si>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</si>
  <si>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</si>
  <si>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</si>
  <si>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</si>
  <si>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</si>
  <si>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</si>
  <si>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</si>
  <si>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</si>
  <si>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</si>
  <si>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</si>
  <si>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</si>
  <si>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</si>
  <si>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</si>
  <si>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</si>
  <si>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</si>
  <si>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</si>
  <si>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</si>
  <si>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</si>
  <si>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</si>
  <si>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</si>
  <si>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</si>
  <si>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</si>
  <si>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</si>
  <si>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</si>
  <si>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</si>
  <si>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</si>
  <si>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</si>
  <si>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</si>
  <si>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</si>
  <si>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</si>
  <si>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</si>
  <si>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</si>
  <si>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</si>
  <si>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</si>
  <si>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</si>
  <si>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</si>
  <si>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</si>
  <si>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</si>
  <si>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</si>
  <si>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</si>
  <si>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</si>
  <si>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</si>
  <si>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</si>
  <si>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</si>
  <si>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</si>
  <si>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</si>
  <si>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</si>
  <si>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</si>
  <si>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</si>
  <si>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</si>
  <si>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</si>
  <si>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</si>
  <si>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</si>
  <si>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</si>
  <si>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</si>
  <si>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</si>
  <si>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</si>
  <si>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</si>
  <si>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</si>
  <si>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</si>
  <si>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</si>
  <si>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</si>
  <si>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</si>
  <si>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</si>
  <si>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</si>
  <si>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</si>
  <si>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</si>
  <si>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</si>
  <si>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</si>
  <si>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</si>
  <si>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</si>
  <si>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</si>
  <si>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</si>
  <si>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</si>
  <si>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</si>
  <si>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</si>
  <si>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</si>
  <si>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</si>
  <si>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</si>
  <si>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</si>
  <si>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</si>
  <si>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</si>
  <si>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</si>
  <si>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</si>
  <si>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</si>
  <si>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</si>
  <si>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</si>
  <si>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</si>
  <si>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</si>
  <si>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</si>
  <si>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</si>
  <si>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</si>
  <si>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</si>
  <si>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</si>
  <si>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</si>
  <si>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</si>
  <si>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</si>
  <si>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</si>
  <si>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</si>
  <si>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</si>
  <si>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</si>
  <si>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</si>
  <si>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</si>
  <si>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</si>
  <si>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</si>
  <si>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</si>
  <si>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</si>
  <si>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</si>
  <si>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</si>
  <si>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</si>
  <si>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</si>
  <si>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</si>
  <si>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</si>
  <si>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</si>
  <si>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</si>
  <si>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</si>
  <si>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</si>
  <si>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</si>
  <si>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</si>
  <si>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</si>
  <si>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</si>
  <si>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</si>
  <si>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</si>
  <si>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</si>
  <si>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</si>
  <si>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</si>
  <si>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</si>
  <si>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</si>
  <si>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</si>
  <si>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</si>
  <si>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</si>
  <si>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</si>
  <si>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</si>
  <si>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</si>
  <si>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</si>
  <si>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</si>
  <si>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</si>
  <si>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</si>
  <si>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</si>
  <si>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</si>
  <si>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</si>
  <si>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</si>
  <si>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</si>
  <si>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</si>
  <si>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</si>
  <si>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</si>
  <si>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</si>
  <si>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</si>
  <si>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</si>
  <si>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</si>
  <si>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</si>
  <si>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</si>
  <si>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</si>
  <si>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</si>
  <si>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</si>
  <si>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</si>
  <si>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</si>
  <si>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</si>
  <si>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</si>
  <si>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</si>
  <si>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</si>
  <si>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</si>
  <si>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</si>
  <si>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</si>
  <si>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</si>
  <si>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</si>
  <si>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</si>
  <si>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</si>
  <si>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</si>
  <si>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</si>
  <si>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</si>
  <si>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</si>
  <si>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</si>
  <si>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</si>
  <si>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</si>
  <si>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</si>
  <si>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</si>
  <si>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</si>
  <si>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</si>
  <si>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</si>
  <si>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</si>
  <si>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</si>
  <si>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</si>
  <si>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</si>
  <si>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</si>
  <si>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</si>
  <si>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</si>
  <si>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</si>
  <si>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</si>
  <si>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</si>
  <si>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</si>
  <si>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</si>
  <si>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</si>
  <si>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</si>
  <si>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</si>
  <si>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</si>
  <si>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</si>
  <si>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</si>
  <si>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</si>
  <si>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</si>
  <si>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</si>
  <si>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</si>
  <si>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</si>
  <si>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</si>
  <si>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</si>
  <si>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</si>
  <si>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</si>
  <si>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</si>
  <si>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</si>
  <si>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</si>
  <si>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</si>
  <si>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</si>
  <si>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</si>
  <si>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</si>
  <si>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</si>
  <si>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</si>
  <si>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</si>
  <si>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</si>
  <si>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</si>
  <si>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</si>
  <si>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</si>
  <si>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</si>
  <si>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</si>
  <si>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</si>
  <si>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</si>
  <si>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</si>
  <si>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</si>
  <si>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</si>
  <si>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</si>
  <si>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</si>
  <si>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</si>
  <si>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</si>
  <si>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</si>
  <si>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</si>
  <si>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</si>
  <si>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</si>
  <si>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</si>
  <si>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</si>
  <si>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</si>
  <si>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</si>
  <si>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</si>
  <si>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</si>
  <si>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</si>
  <si>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</si>
  <si>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</si>
  <si>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</si>
  <si>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</si>
  <si>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</si>
  <si>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</si>
  <si>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</si>
  <si>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</si>
  <si>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</si>
  <si>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</si>
  <si>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</si>
  <si>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</si>
  <si>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</si>
  <si>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</si>
  <si>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</si>
  <si>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</si>
  <si>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</si>
  <si>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</si>
  <si>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</si>
  <si>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</si>
  <si>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</si>
  <si>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</si>
  <si>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</si>
  <si>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</si>
  <si>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</si>
  <si>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</si>
  <si>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</si>
  <si>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</si>
  <si>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</si>
  <si>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</si>
  <si>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</si>
  <si>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</si>
  <si>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</si>
  <si>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</si>
  <si>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</si>
  <si>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</si>
  <si>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</si>
  <si>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</si>
  <si>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</si>
  <si>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</si>
  <si>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</si>
  <si>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</si>
  <si>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</si>
  <si>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</si>
  <si>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</si>
  <si>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</si>
  <si>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</si>
  <si>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</si>
  <si>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</si>
  <si>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</si>
  <si>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</si>
  <si>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</si>
  <si>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</si>
  <si>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</si>
  <si>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</si>
  <si>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</si>
  <si>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</si>
  <si>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</si>
  <si>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</si>
  <si>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</si>
  <si>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</si>
  <si>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</si>
  <si>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</si>
  <si>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</si>
  <si>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</si>
  <si>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</si>
  <si>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</si>
  <si>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</si>
  <si>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</si>
  <si>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</si>
  <si>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</si>
  <si>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</si>
  <si>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</si>
  <si>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</si>
  <si>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</si>
  <si>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</si>
  <si>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</si>
  <si>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</si>
  <si>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</si>
  <si>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</si>
  <si>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</si>
  <si>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</si>
  <si>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</si>
  <si>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</si>
  <si>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</si>
  <si>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</si>
  <si>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</si>
  <si>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</si>
  <si>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</si>
  <si>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</si>
  <si>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</si>
  <si>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</si>
  <si>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</si>
  <si>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</si>
  <si>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</si>
  <si>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</si>
  <si>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</si>
  <si>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</si>
  <si>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</si>
  <si>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</si>
  <si>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</si>
  <si>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</si>
  <si>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</si>
  <si>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</si>
  <si>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</si>
  <si>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</si>
  <si>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</si>
  <si>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</si>
  <si>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</si>
  <si>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</si>
  <si>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</si>
  <si>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</si>
  <si>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</si>
  <si>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</si>
  <si>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</si>
  <si>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</si>
  <si>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</si>
  <si>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</si>
  <si>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</si>
  <si>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</si>
  <si>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</si>
  <si>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</si>
  <si>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</si>
  <si>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</si>
  <si>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</si>
  <si>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</si>
  <si>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</si>
  <si>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</si>
  <si>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</si>
  <si>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</si>
  <si>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</si>
  <si>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</si>
  <si>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</si>
  <si>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</si>
  <si>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</si>
  <si>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</si>
  <si>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</si>
  <si>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</si>
  <si>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</si>
  <si>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</si>
  <si>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</si>
  <si>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</si>
  <si>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</si>
  <si>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</si>
  <si>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</si>
  <si>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</si>
  <si>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</si>
  <si>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</si>
  <si>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</si>
  <si>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</si>
  <si>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</si>
  <si>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</si>
  <si>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</si>
  <si>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</si>
  <si>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</si>
  <si>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</si>
  <si>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</si>
  <si>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</si>
  <si>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</si>
  <si>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</si>
  <si>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</si>
  <si>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</si>
  <si>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</si>
  <si>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</si>
  <si>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</si>
  <si>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</si>
  <si>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</si>
  <si>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</si>
  <si>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</si>
  <si>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</si>
  <si>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</si>
  <si>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</si>
  <si>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</si>
  <si>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</si>
  <si>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</si>
  <si>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</si>
  <si>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</si>
  <si>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</si>
  <si>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</si>
  <si>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</si>
  <si>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</si>
  <si>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</si>
  <si>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</si>
  <si>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</si>
  <si>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</si>
  <si>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</si>
  <si>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</si>
  <si>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</si>
  <si>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</si>
  <si>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</si>
  <si>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</si>
  <si>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</si>
  <si>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</si>
  <si>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</si>
  <si>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</si>
  <si>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</si>
  <si>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</si>
  <si>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</si>
  <si>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</si>
  <si>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</si>
  <si>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</si>
  <si>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</si>
  <si>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</si>
  <si>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</si>
  <si>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</si>
  <si>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</si>
  <si>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</si>
  <si>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</si>
  <si>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</si>
  <si>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</si>
  <si>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</si>
  <si>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</si>
  <si>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</si>
  <si>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</si>
  <si>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</si>
  <si>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</si>
  <si>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</si>
  <si>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</si>
  <si>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</si>
  <si>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</si>
  <si>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</si>
  <si>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</si>
  <si>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</si>
  <si>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</si>
  <si>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</si>
  <si>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</si>
  <si>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</si>
  <si>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</si>
  <si>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</si>
  <si>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</si>
  <si>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</si>
  <si>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</si>
  <si>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</si>
  <si>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</si>
  <si>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</si>
  <si>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</si>
  <si>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</si>
  <si>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</si>
  <si>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</si>
  <si>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</si>
  <si>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</si>
  <si>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</si>
  <si>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</si>
  <si>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</si>
  <si>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</si>
  <si>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</si>
  <si>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</si>
  <si>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</si>
  <si>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</si>
  <si>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</si>
  <si>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</si>
  <si>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</si>
  <si>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</si>
  <si>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</si>
  <si>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</si>
  <si>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</si>
  <si>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</si>
  <si>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</si>
  <si>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</si>
  <si>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</si>
  <si>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</si>
  <si>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</si>
  <si>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</si>
  <si>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</si>
  <si>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</si>
  <si>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</si>
  <si>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</si>
  <si>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</si>
  <si>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</si>
  <si>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</si>
  <si>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</si>
  <si>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</si>
  <si>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</si>
  <si>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</si>
  <si>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</si>
  <si>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</si>
  <si>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</si>
  <si>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</si>
  <si>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</si>
  <si>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</si>
  <si>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</si>
  <si>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</si>
  <si>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</si>
  <si>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</si>
  <si>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</si>
  <si>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</si>
  <si>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</si>
  <si>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</si>
  <si>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</si>
  <si>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</si>
  <si>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</si>
  <si>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</si>
  <si>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</si>
  <si>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</si>
  <si>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</si>
  <si>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</si>
  <si>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</si>
  <si>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</si>
  <si>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</si>
  <si>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</si>
  <si>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</si>
  <si>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</si>
  <si>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</si>
  <si>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</si>
  <si>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</si>
  <si>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</si>
  <si>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</si>
  <si>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</si>
  <si>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</si>
  <si>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</si>
  <si>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</si>
  <si>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</si>
  <si>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</si>
  <si>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</si>
  <si>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</si>
  <si>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</si>
  <si>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</si>
  <si>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</si>
  <si>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</si>
  <si>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</si>
  <si>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</si>
  <si>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</si>
  <si>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</si>
  <si>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</si>
  <si>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</si>
  <si>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</si>
  <si>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</si>
  <si>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</si>
  <si>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</si>
  <si>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</si>
  <si>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</si>
  <si>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</si>
  <si>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</si>
  <si>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</si>
  <si>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</si>
  <si>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</si>
  <si>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</si>
  <si>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</si>
  <si>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</si>
  <si>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</si>
  <si>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</si>
  <si>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</si>
  <si>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</si>
  <si>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</si>
  <si>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</si>
  <si>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</si>
  <si>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</si>
  <si>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</si>
  <si>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</si>
  <si>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</si>
  <si>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</si>
  <si>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</si>
  <si>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</si>
  <si>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</si>
  <si>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</si>
  <si>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</si>
  <si>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</si>
  <si>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</si>
  <si>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</si>
  <si>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</si>
  <si>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</si>
  <si>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</si>
  <si>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</si>
  <si>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</si>
  <si>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</si>
  <si>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</si>
  <si>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</si>
  <si>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</si>
  <si>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</si>
  <si>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</si>
  <si>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</si>
  <si>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</si>
  <si>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</si>
  <si>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</si>
  <si>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</si>
  <si>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</si>
  <si>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</si>
  <si>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</si>
  <si>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</si>
  <si>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</si>
  <si>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</si>
  <si>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</si>
  <si>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</si>
  <si>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</si>
  <si>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</si>
  <si>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</si>
  <si>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</si>
  <si>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</si>
  <si>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</si>
  <si>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</si>
  <si>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</si>
  <si>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</si>
  <si>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</si>
  <si>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</si>
  <si>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</si>
  <si>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</si>
  <si>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</si>
  <si>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</si>
  <si>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</si>
  <si>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</si>
  <si>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</si>
  <si>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</si>
  <si>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</si>
  <si>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</si>
  <si>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</si>
  <si>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</si>
  <si>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</si>
  <si>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</si>
  <si>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</si>
  <si>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</si>
  <si>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</si>
  <si>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</si>
  <si>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</si>
  <si>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</si>
  <si>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</si>
  <si>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</si>
  <si>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</si>
  <si>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</si>
  <si>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</si>
  <si>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</si>
  <si>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</si>
  <si>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</si>
  <si>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</si>
  <si>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</si>
  <si>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</si>
  <si>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</si>
  <si>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</si>
  <si>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</si>
  <si>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</si>
  <si>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</si>
  <si>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</si>
  <si>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</si>
  <si>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</si>
  <si>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</si>
  <si>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</si>
  <si>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</si>
  <si>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</si>
  <si>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</si>
  <si>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</si>
  <si>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</si>
  <si>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</si>
  <si>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</si>
  <si>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</si>
  <si>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</si>
  <si>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</si>
  <si>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</si>
  <si>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</si>
  <si>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</si>
  <si>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</si>
  <si>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</si>
  <si>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</si>
  <si>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</si>
  <si>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</si>
  <si>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</si>
  <si>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</si>
  <si>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</si>
  <si>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</si>
  <si>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</si>
  <si>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</si>
  <si>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</si>
  <si>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</si>
  <si>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</si>
  <si>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</si>
  <si>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</si>
  <si>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</si>
  <si>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</si>
  <si>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</si>
  <si>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</si>
  <si>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</si>
  <si>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</si>
  <si>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</si>
  <si>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</si>
  <si>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</si>
  <si>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</si>
  <si>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</si>
  <si>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</si>
  <si>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</si>
  <si>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</si>
  <si>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</si>
  <si>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</si>
  <si>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</si>
  <si>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</si>
  <si>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</si>
  <si>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</si>
  <si>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</si>
  <si>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</si>
  <si>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</si>
  <si>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</si>
  <si>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</si>
  <si>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</si>
  <si>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</si>
  <si>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</si>
  <si>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</si>
  <si>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</si>
  <si>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</si>
  <si>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</si>
  <si>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</si>
  <si>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</si>
  <si>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</si>
  <si>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</si>
  <si>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</si>
  <si>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</si>
  <si>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</si>
  <si>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</si>
  <si>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</si>
  <si>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</si>
  <si>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</si>
  <si>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</si>
  <si>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</si>
  <si>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</si>
  <si>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</si>
  <si>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</si>
  <si>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</si>
  <si>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</si>
  <si>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</si>
  <si>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</si>
  <si>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</si>
  <si>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</si>
  <si>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</si>
  <si>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</si>
  <si>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</si>
  <si>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</si>
  <si>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</si>
  <si>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</si>
  <si>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</si>
  <si>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</si>
  <si>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</si>
  <si>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</si>
  <si>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</si>
  <si>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</si>
  <si>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</si>
  <si>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</si>
  <si>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</si>
  <si>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</si>
  <si>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</si>
  <si>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</si>
  <si>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</si>
  <si>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</si>
  <si>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</si>
  <si>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</si>
  <si>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</si>
  <si>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</si>
  <si>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</si>
  <si>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</si>
  <si>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</si>
  <si>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</si>
  <si>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</si>
  <si>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</si>
  <si>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</si>
  <si>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</si>
  <si>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</si>
  <si>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</si>
  <si>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</si>
  <si>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</si>
  <si>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</si>
  <si>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</si>
  <si>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</si>
  <si>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</si>
  <si>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</si>
  <si>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</si>
  <si>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</si>
  <si>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</si>
  <si>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</si>
  <si>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</si>
  <si>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</si>
  <si>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</si>
  <si>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</si>
  <si>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</si>
  <si>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</si>
  <si>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</si>
  <si>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</si>
  <si>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</si>
  <si>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</si>
  <si>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</si>
  <si>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</si>
  <si>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</si>
  <si>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</si>
  <si>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</si>
  <si>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</si>
  <si>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</si>
  <si>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</si>
  <si>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</si>
  <si>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</si>
  <si>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</si>
  <si>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</si>
  <si>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</si>
  <si>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</si>
  <si>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</si>
  <si>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</si>
  <si>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</si>
  <si>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</si>
  <si>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</si>
  <si>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</si>
  <si>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</si>
  <si>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</si>
  <si>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</si>
  <si>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</si>
  <si>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</si>
  <si>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</si>
  <si>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</si>
  <si>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</si>
  <si>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</si>
  <si>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</si>
  <si>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</si>
  <si>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</si>
  <si>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</si>
  <si>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</si>
  <si>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</si>
  <si>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</si>
  <si>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</si>
  <si>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</si>
  <si>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</si>
  <si>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</si>
  <si>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</si>
  <si>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</si>
  <si>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</si>
  <si>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</si>
  <si>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</si>
  <si>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</si>
  <si>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</si>
  <si>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</si>
  <si>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</si>
  <si>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</si>
  <si>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</si>
  <si>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</si>
  <si>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</si>
  <si>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</si>
  <si>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</si>
  <si>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</si>
  <si>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</si>
  <si>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</si>
  <si>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</si>
  <si>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</si>
  <si>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</si>
  <si>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</si>
  <si>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</si>
  <si>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</si>
  <si>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</si>
  <si>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</si>
  <si>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</si>
  <si>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</si>
  <si>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</si>
  <si>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</si>
  <si>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</si>
  <si>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</si>
  <si>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</si>
  <si>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</si>
  <si>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</si>
  <si>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</si>
  <si>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</si>
  <si>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</si>
  <si>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</si>
  <si>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</si>
  <si>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</si>
  <si>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</si>
  <si>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</si>
  <si>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</si>
  <si>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</si>
  <si>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</si>
  <si>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</si>
  <si>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</si>
  <si>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</si>
  <si>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</si>
  <si>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</si>
  <si>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</si>
  <si>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</si>
  <si>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</si>
  <si>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</si>
  <si>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</si>
  <si>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</si>
  <si>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</si>
  <si>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</si>
  <si>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</si>
  <si>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</si>
  <si>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</si>
  <si>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</si>
  <si>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</si>
  <si>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</si>
  <si>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</si>
  <si>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</si>
  <si>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</si>
  <si>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</si>
  <si>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</si>
  <si>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</si>
  <si>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</si>
  <si>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</si>
  <si>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</si>
  <si>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</si>
  <si>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</si>
  <si>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</si>
  <si>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</si>
  <si>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</si>
  <si>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</si>
  <si>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</si>
  <si>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</si>
  <si>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</si>
  <si>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</si>
  <si>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</si>
  <si>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</si>
  <si>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</si>
  <si>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</si>
  <si>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</si>
  <si>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</si>
  <si>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</si>
  <si>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</si>
  <si>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</si>
  <si>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</si>
  <si>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</si>
  <si>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</si>
  <si>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</si>
  <si>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</si>
  <si>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</si>
  <si>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</si>
  <si>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</si>
  <si>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</si>
  <si>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</si>
  <si>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</si>
  <si>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</si>
  <si>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</si>
  <si>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</si>
  <si>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</si>
  <si>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</si>
  <si>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</si>
  <si>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</si>
  <si>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</si>
  <si>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</si>
  <si>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</si>
  <si>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</si>
  <si>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</si>
  <si>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</si>
  <si>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</si>
  <si>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</si>
  <si>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</si>
  <si>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</si>
  <si>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</si>
  <si>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</si>
  <si>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</si>
  <si>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</si>
  <si>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</si>
  <si>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</si>
  <si>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</si>
  <si>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</si>
  <si>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</si>
  <si>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</si>
  <si>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</si>
  <si>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</si>
  <si>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</si>
  <si>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</si>
  <si>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</si>
  <si>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</si>
  <si>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</si>
  <si>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</si>
  <si>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</si>
  <si>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</si>
  <si>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</si>
  <si>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</si>
  <si>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</si>
  <si>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</si>
  <si>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</si>
  <si>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</si>
  <si>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</si>
  <si>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</si>
  <si>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</si>
  <si>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</si>
  <si>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</si>
  <si>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</si>
  <si>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</si>
  <si>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</si>
  <si>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</si>
  <si>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</si>
  <si>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</si>
  <si>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</si>
  <si>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</si>
  <si>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</si>
  <si>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</si>
  <si>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</si>
  <si>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</si>
  <si>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</si>
  <si>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</si>
  <si>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</si>
  <si>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</si>
  <si>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</si>
  <si>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</si>
  <si>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</si>
  <si>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</si>
  <si>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</si>
  <si>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</si>
  <si>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</si>
  <si>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</si>
  <si>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</si>
  <si>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</si>
  <si>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</si>
  <si>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</si>
  <si>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</si>
  <si>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</si>
  <si>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</si>
  <si>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</si>
  <si>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</si>
  <si>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</si>
  <si>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</si>
  <si>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</si>
  <si>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</si>
  <si>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</si>
  <si>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</si>
  <si>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</si>
  <si>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</si>
  <si>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</si>
  <si>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</si>
  <si>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</si>
  <si>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</si>
  <si>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</si>
  <si>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</si>
  <si>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</si>
  <si>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</si>
  <si>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</si>
  <si>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</si>
  <si>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</si>
  <si>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</si>
  <si>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</si>
  <si>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</si>
  <si>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</si>
  <si>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</si>
  <si>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</si>
  <si>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</si>
  <si>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</si>
  <si>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</si>
  <si>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</si>
  <si>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</si>
  <si>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</si>
  <si>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</si>
  <si>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</si>
  <si>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</si>
  <si>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</si>
  <si>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</si>
  <si>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</si>
  <si>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</si>
  <si>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</si>
  <si>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</si>
  <si>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</si>
  <si>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</si>
  <si>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</si>
  <si>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</si>
  <si>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</si>
  <si>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</si>
  <si>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</si>
  <si>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</si>
  <si>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</si>
  <si>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</si>
  <si>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</si>
  <si>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</si>
  <si>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</si>
  <si>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</si>
  <si>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</si>
  <si>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</si>
  <si>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</si>
  <si>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</si>
  <si>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</si>
  <si>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</si>
  <si>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</si>
  <si>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</si>
  <si>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</si>
  <si>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</si>
  <si>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</si>
  <si>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</si>
  <si>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</si>
  <si>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</si>
  <si>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</si>
  <si>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</si>
  <si>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</si>
  <si>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</si>
  <si>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</si>
  <si>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</si>
  <si>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</si>
  <si>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</si>
  <si>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</si>
  <si>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</si>
  <si>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</si>
  <si>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</si>
  <si>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</si>
  <si>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</si>
  <si>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</si>
  <si>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</si>
  <si>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</si>
  <si>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</si>
  <si>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</si>
  <si>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</si>
  <si>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</si>
  <si>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</si>
  <si>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</si>
  <si>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</si>
  <si>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</si>
  <si>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</si>
  <si>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</si>
  <si>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</si>
  <si>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</si>
  <si>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</si>
  <si>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</si>
  <si>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</si>
  <si>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</si>
  <si>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</si>
  <si>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</si>
  <si>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</si>
  <si>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</si>
  <si>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</si>
  <si>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</si>
  <si>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</si>
  <si>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</si>
  <si>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</si>
  <si>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</si>
  <si>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</si>
  <si>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</si>
  <si>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</si>
  <si>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</si>
  <si>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</si>
  <si>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</si>
  <si>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</si>
  <si>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</si>
  <si>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</si>
  <si>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</si>
  <si>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</si>
  <si>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</si>
  <si>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</si>
  <si>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</si>
  <si>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</si>
  <si>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</si>
  <si>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</si>
  <si>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</si>
  <si>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</si>
  <si>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</si>
  <si>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</si>
  <si>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</si>
  <si>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</si>
  <si>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</si>
  <si>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</si>
  <si>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</si>
  <si>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</si>
  <si>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</si>
  <si>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</si>
  <si>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</si>
  <si>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</si>
  <si>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</si>
  <si>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</si>
  <si>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</si>
  <si>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</si>
  <si>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</si>
  <si>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</si>
  <si>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</si>
  <si>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</si>
  <si>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</si>
  <si>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</si>
  <si>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</si>
  <si>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</si>
  <si>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</si>
  <si>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</si>
  <si>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</si>
  <si>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</si>
  <si>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</si>
  <si>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</si>
  <si>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</si>
  <si>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</si>
  <si>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</si>
  <si>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</si>
  <si>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</si>
  <si>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</si>
  <si>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</si>
  <si>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</si>
  <si>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</si>
  <si>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</si>
  <si>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</si>
  <si>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</si>
  <si>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</si>
  <si>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</si>
  <si>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</si>
  <si>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</si>
  <si>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</si>
  <si>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</si>
  <si>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</si>
  <si>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</si>
  <si>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</si>
  <si>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</si>
  <si>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</si>
  <si>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</si>
  <si>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</si>
  <si>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</si>
  <si>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</si>
  <si>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</si>
  <si>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</si>
  <si>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</si>
  <si>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</si>
  <si>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</si>
  <si>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</si>
  <si>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</si>
  <si>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</si>
  <si>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</si>
  <si>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</si>
  <si>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</si>
  <si>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</si>
  <si>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</si>
  <si>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</si>
  <si>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</si>
  <si>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</si>
  <si>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</si>
  <si>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</si>
  <si>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</si>
  <si>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</si>
  <si>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</si>
  <si>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</si>
  <si>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</si>
  <si>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</si>
  <si>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</si>
  <si>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</si>
  <si>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</si>
  <si>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</si>
  <si>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</si>
  <si>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</si>
  <si>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</si>
  <si>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</si>
  <si>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</si>
  <si>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</si>
  <si>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</si>
  <si>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</si>
  <si>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</si>
  <si>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</si>
  <si>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</si>
  <si>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</si>
  <si>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</si>
  <si>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</si>
  <si>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</si>
  <si>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</si>
  <si>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</si>
  <si>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</si>
  <si>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</si>
  <si>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</si>
  <si>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</si>
  <si>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</si>
  <si>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</si>
  <si>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</si>
  <si>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</si>
  <si>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</si>
  <si>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</si>
  <si>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</si>
  <si>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</si>
  <si>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</si>
  <si>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</si>
  <si>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</si>
  <si>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</si>
  <si>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</si>
  <si>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</si>
  <si>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</si>
  <si>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</si>
  <si>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</si>
  <si>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</si>
  <si>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</si>
  <si>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</si>
  <si>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</si>
  <si>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</si>
  <si>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</si>
  <si>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</si>
  <si>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</si>
  <si>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</si>
  <si>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</si>
  <si>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</si>
  <si>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</si>
  <si>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</si>
  <si>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</si>
  <si>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</si>
  <si>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</si>
  <si>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</si>
  <si>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</si>
  <si>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</si>
  <si>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</si>
  <si>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</si>
  <si>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</si>
  <si>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</si>
  <si>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</si>
  <si>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</si>
  <si>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</si>
  <si>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</si>
  <si>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</si>
  <si>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</si>
  <si>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</si>
  <si>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</si>
  <si>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</si>
  <si>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</si>
  <si>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</si>
  <si>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</si>
  <si>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</si>
  <si>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</si>
  <si>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</si>
  <si>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</si>
  <si>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</si>
  <si>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</si>
  <si>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</si>
  <si>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</si>
  <si>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</si>
  <si>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</si>
  <si>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</si>
  <si>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</si>
  <si>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</si>
  <si>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</si>
  <si>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</si>
  <si>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</si>
  <si>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</si>
  <si>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</si>
  <si>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</si>
  <si>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</si>
  <si>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</si>
  <si>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</si>
  <si>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</si>
  <si>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</si>
  <si>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</si>
  <si>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</si>
  <si>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</si>
  <si>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</si>
  <si>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</si>
  <si>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</si>
  <si>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</si>
  <si>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</si>
  <si>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</si>
  <si>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</si>
  <si>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</si>
  <si>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</si>
  <si>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</si>
  <si>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</si>
  <si>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</si>
  <si>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</si>
  <si>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</si>
  <si>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</si>
  <si>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</si>
  <si>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</si>
  <si>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</si>
  <si>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</si>
  <si>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</si>
  <si>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</si>
  <si>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</si>
  <si>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</si>
  <si>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</si>
  <si>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</si>
  <si>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</si>
  <si>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</si>
  <si>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</si>
  <si>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</si>
  <si>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</si>
  <si>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</si>
  <si>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</si>
  <si>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</si>
  <si>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</si>
  <si>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</si>
  <si>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</si>
  <si>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</si>
  <si>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</si>
  <si>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</si>
  <si>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</si>
  <si>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</si>
  <si>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</si>
  <si>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</si>
  <si>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</si>
  <si>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</si>
  <si>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</si>
  <si>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</si>
  <si>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</si>
  <si>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</si>
  <si>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</si>
  <si>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</si>
  <si>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</si>
  <si>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</si>
  <si>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</si>
  <si>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</si>
  <si>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</si>
  <si>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</si>
  <si>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</si>
  <si>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</si>
  <si>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</si>
  <si>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</si>
  <si>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</si>
  <si>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</si>
  <si>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</si>
  <si>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</si>
  <si>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</si>
  <si>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</si>
  <si>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</si>
  <si>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</si>
  <si>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</si>
  <si>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</si>
  <si>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</si>
  <si>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</si>
  <si>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</si>
  <si>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</si>
  <si>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</si>
  <si>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</si>
  <si>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</si>
  <si>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</si>
  <si>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</si>
  <si>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</si>
  <si>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</si>
  <si>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</si>
  <si>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</si>
  <si>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</si>
  <si>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</si>
  <si>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</si>
  <si>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</si>
  <si>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</si>
  <si>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</si>
  <si>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</si>
  <si>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</si>
  <si>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</si>
  <si>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</si>
  <si>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</si>
  <si>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</si>
  <si>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</si>
  <si>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</si>
  <si>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</si>
  <si>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</si>
  <si>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</si>
  <si>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</si>
  <si>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</si>
  <si>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</si>
  <si>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</si>
  <si>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</si>
  <si>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</si>
  <si>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</si>
  <si>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</si>
  <si>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</si>
  <si>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</si>
  <si>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</si>
  <si>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</si>
  <si>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</si>
  <si>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</si>
  <si>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</si>
  <si>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</si>
  <si>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</si>
  <si>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</si>
  <si>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</si>
  <si>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</si>
  <si>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</si>
  <si>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</si>
  <si>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</si>
  <si>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</si>
  <si>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</si>
  <si>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</si>
  <si>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</si>
  <si>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</si>
  <si>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</si>
  <si>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</si>
  <si>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</si>
  <si>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</si>
  <si>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</si>
  <si>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</si>
  <si>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</si>
  <si>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</si>
  <si>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</si>
  <si>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</si>
  <si>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</si>
  <si>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</si>
  <si>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</si>
  <si>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</si>
  <si>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</si>
  <si>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</si>
  <si>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</si>
  <si>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</si>
  <si>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</si>
  <si>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</si>
  <si>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</si>
  <si>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</si>
  <si>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</si>
  <si>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</si>
  <si>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</si>
  <si>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</si>
  <si>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</si>
  <si>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</si>
  <si>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</si>
  <si>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</si>
  <si>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</si>
  <si>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</si>
  <si>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</si>
  <si>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</si>
  <si>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</si>
  <si>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</si>
  <si>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</si>
  <si>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</si>
  <si>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</si>
  <si>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</si>
  <si>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</si>
  <si>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</si>
  <si>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</si>
  <si>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</si>
  <si>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</si>
  <si>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</si>
  <si>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</si>
  <si>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</si>
  <si>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</si>
  <si>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</si>
  <si>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</si>
  <si>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</si>
  <si>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</si>
  <si>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</si>
  <si>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</si>
  <si>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</si>
  <si>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</si>
  <si>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</si>
  <si>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</si>
  <si>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</si>
  <si>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</si>
  <si>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</si>
  <si>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</si>
  <si>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</si>
  <si>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</si>
  <si>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</si>
  <si>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</si>
  <si>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</si>
  <si>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</si>
  <si>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</si>
  <si>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</si>
  <si>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</si>
  <si>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</si>
  <si>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</si>
  <si>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</si>
  <si>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</si>
  <si>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</si>
  <si>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</si>
  <si>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</si>
  <si>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</si>
  <si>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</si>
  <si>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</si>
  <si>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</si>
  <si>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</si>
  <si>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</si>
  <si>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</si>
  <si>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</si>
  <si>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</si>
  <si>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</si>
  <si>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</si>
  <si>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</si>
  <si>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</si>
  <si>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</si>
  <si>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</si>
  <si>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</si>
  <si>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</si>
  <si>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</si>
  <si>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</si>
  <si>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</si>
  <si>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</si>
  <si>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</si>
  <si>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</si>
  <si>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</si>
  <si>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</si>
  <si>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</si>
  <si>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</si>
  <si>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</si>
  <si>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</si>
  <si>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</si>
  <si>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</si>
  <si>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</si>
  <si>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</si>
  <si>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</si>
  <si>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</si>
  <si>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</si>
  <si>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</si>
  <si>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</si>
  <si>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</si>
  <si>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</si>
  <si>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</si>
  <si>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</si>
  <si>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</si>
  <si>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</si>
  <si>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</si>
  <si>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</si>
  <si>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</si>
  <si>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</si>
  <si>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</si>
  <si>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</si>
  <si>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</si>
  <si>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</si>
  <si>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</si>
  <si>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</si>
  <si>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</si>
  <si>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</si>
  <si>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</si>
  <si>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</si>
  <si>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</si>
  <si>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</si>
  <si>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</si>
  <si>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</si>
  <si>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</si>
  <si>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</si>
  <si>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</si>
  <si>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</si>
  <si>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</si>
  <si>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</si>
  <si>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</si>
  <si>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</si>
  <si>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</si>
  <si>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</si>
  <si>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</si>
  <si>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</si>
  <si>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</si>
  <si>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</si>
  <si>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</si>
  <si>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</si>
  <si>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</si>
  <si>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</si>
  <si>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</si>
  <si>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</si>
  <si>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</si>
  <si>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</si>
  <si>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</si>
  <si>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</si>
  <si>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</si>
  <si>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</si>
  <si>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</si>
  <si>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</si>
  <si>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</si>
  <si>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</si>
  <si>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</si>
  <si>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</si>
  <si>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</si>
  <si>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</si>
  <si>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</si>
  <si>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</si>
  <si>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</si>
  <si>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</si>
  <si>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</si>
  <si>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</si>
  <si>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</si>
  <si>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</si>
  <si>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</si>
  <si>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</si>
  <si>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</si>
  <si>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</si>
  <si>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</si>
  <si>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</si>
  <si>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</si>
  <si>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</si>
  <si>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</si>
  <si>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</si>
  <si>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</si>
  <si>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</si>
  <si>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</si>
  <si>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</si>
  <si>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</si>
  <si>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</si>
  <si>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</si>
  <si>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</si>
  <si>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</si>
  <si>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</si>
  <si>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</si>
  <si>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</si>
  <si>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</si>
  <si>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</si>
  <si>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</si>
  <si>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</si>
  <si>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</si>
  <si>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</si>
  <si>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</si>
  <si>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</si>
  <si>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</si>
  <si>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</si>
  <si>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</si>
  <si>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</si>
  <si>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</si>
  <si>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</si>
  <si>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</si>
  <si>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</si>
  <si>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</si>
  <si>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</si>
  <si>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</si>
  <si>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</si>
  <si>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</si>
  <si>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</si>
  <si>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</si>
  <si>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</si>
  <si>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</si>
  <si>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</si>
  <si>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</si>
  <si>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</si>
  <si>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</si>
  <si>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</si>
  <si>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</si>
  <si>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</si>
  <si>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</si>
  <si>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</si>
  <si>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</si>
  <si>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</si>
  <si>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</si>
  <si>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</si>
  <si>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</si>
  <si>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</si>
  <si>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</si>
  <si>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</si>
  <si>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</si>
  <si>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</si>
  <si>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</si>
  <si>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</si>
  <si>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</si>
  <si>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</si>
  <si>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</si>
  <si>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</si>
  <si>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</si>
  <si>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</si>
  <si>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</si>
  <si>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</si>
  <si>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</si>
  <si>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</si>
  <si>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</si>
  <si>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</si>
  <si>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</si>
  <si>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</si>
  <si>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</si>
  <si>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</si>
  <si>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</si>
  <si>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</si>
  <si>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</si>
  <si>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</si>
  <si>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</si>
  <si>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</si>
  <si>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</si>
  <si>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</si>
  <si>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</si>
  <si>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</si>
  <si>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</si>
  <si>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</si>
  <si>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</si>
  <si>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</si>
  <si>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</si>
  <si>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</si>
  <si>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</si>
  <si>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</si>
  <si>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</si>
  <si>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</si>
  <si>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</si>
  <si>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</si>
  <si>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</si>
  <si>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</si>
  <si>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</si>
  <si>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</si>
  <si>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</si>
  <si>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</si>
  <si>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</si>
  <si>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</si>
  <si>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</si>
  <si>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</si>
  <si>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</si>
  <si>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</si>
  <si>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</si>
  <si>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</si>
  <si>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</si>
  <si>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</si>
  <si>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</si>
  <si>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</si>
  <si>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</si>
  <si>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</si>
  <si>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</si>
  <si>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</si>
  <si>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</si>
  <si>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</si>
  <si>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</si>
  <si>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</si>
  <si>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</si>
  <si>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</si>
  <si>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</si>
  <si>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</si>
  <si>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</si>
  <si>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</si>
  <si>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</si>
  <si>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</si>
  <si>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</si>
  <si>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</si>
  <si>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</si>
  <si>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</si>
  <si>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</si>
  <si>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</si>
  <si>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</si>
  <si>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</si>
  <si>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</si>
  <si>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</si>
  <si>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</si>
  <si>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</si>
  <si>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</si>
  <si>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</si>
  <si>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</si>
  <si>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</si>
  <si>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</si>
  <si>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</si>
  <si>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</si>
  <si>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</si>
  <si>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</si>
  <si>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</si>
  <si>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</si>
  <si>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</si>
  <si>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</si>
  <si>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</si>
  <si>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</si>
  <si>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</si>
  <si>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</si>
  <si>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</si>
  <si>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</si>
  <si>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</si>
  <si>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</si>
  <si>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</si>
  <si>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</si>
  <si>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</si>
  <si>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</si>
  <si>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</si>
  <si>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</si>
  <si>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</si>
  <si>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</si>
  <si>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</si>
  <si>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</si>
  <si>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</si>
  <si>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</si>
  <si>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</si>
  <si>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</si>
  <si>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</si>
  <si>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</si>
  <si>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</si>
  <si>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</si>
  <si>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</si>
  <si>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</si>
  <si>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</si>
  <si>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</si>
  <si>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</si>
  <si>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</si>
  <si>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</si>
  <si>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</si>
  <si>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</si>
  <si>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</si>
  <si>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</si>
  <si>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</si>
  <si>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</si>
  <si>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</si>
  <si>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</si>
  <si>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</si>
  <si>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</si>
  <si>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</si>
  <si>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</si>
  <si>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</si>
  <si>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</si>
  <si>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</si>
  <si>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</si>
  <si>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</si>
  <si>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</si>
  <si>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</si>
  <si>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</si>
  <si>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</si>
  <si>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</si>
  <si>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</si>
  <si>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</si>
  <si>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</si>
  <si>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</si>
  <si>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</si>
  <si>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</si>
  <si>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</si>
  <si>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</si>
  <si>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</si>
  <si>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</si>
  <si>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</si>
  <si>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</si>
  <si>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</si>
  <si>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</si>
  <si>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</si>
  <si>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</si>
  <si>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</si>
  <si>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</si>
  <si>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</si>
  <si>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</si>
  <si>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</si>
  <si>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</si>
  <si>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</si>
  <si>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</si>
  <si>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</si>
  <si>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</si>
  <si>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</si>
  <si>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</si>
  <si>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</si>
  <si>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</si>
  <si>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</si>
  <si>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</si>
  <si>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</si>
  <si>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</si>
  <si>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</si>
  <si>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</si>
  <si>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</si>
  <si>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</si>
  <si>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</si>
  <si>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</si>
  <si>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</si>
  <si>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</si>
  <si>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</si>
  <si>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</si>
  <si>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</si>
  <si>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</si>
  <si>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</si>
  <si>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</si>
  <si>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</si>
  <si>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</si>
  <si>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</si>
  <si>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</si>
  <si>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</si>
  <si>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</si>
  <si>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</si>
  <si>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</si>
  <si>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</si>
  <si>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</si>
  <si>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</si>
  <si>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</si>
  <si>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</si>
  <si>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</si>
  <si>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</si>
  <si>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</si>
  <si>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</si>
  <si>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</si>
  <si>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</si>
  <si>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</si>
  <si>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</si>
  <si>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</si>
  <si>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</si>
  <si>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</si>
  <si>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</si>
  <si>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</si>
  <si>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</si>
  <si>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</si>
  <si>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</si>
  <si>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</si>
  <si>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</si>
  <si>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</si>
  <si>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</si>
  <si>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</si>
  <si>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</si>
  <si>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</si>
  <si>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</si>
  <si>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</si>
  <si>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</si>
  <si>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</si>
  <si>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</si>
  <si>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</si>
  <si>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</si>
  <si>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</si>
  <si>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</si>
  <si>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</si>
  <si>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</si>
  <si>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</si>
  <si>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</si>
  <si>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</si>
  <si>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</si>
  <si>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</si>
  <si>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</si>
  <si>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</si>
  <si>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</si>
  <si>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</si>
  <si>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</si>
  <si>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</si>
  <si>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</si>
  <si>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</si>
  <si>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</si>
  <si>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</si>
  <si>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</si>
  <si>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</si>
  <si>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</si>
  <si>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</si>
  <si>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</si>
  <si>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</si>
  <si>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</si>
  <si>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</si>
  <si>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</si>
  <si>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</si>
  <si>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</si>
  <si>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</si>
  <si>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</si>
  <si>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</si>
  <si>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</si>
  <si>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</si>
  <si>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</si>
  <si>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</si>
  <si>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</si>
  <si>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</si>
  <si>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</si>
  <si>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</si>
  <si>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</si>
  <si>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</si>
  <si>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</si>
  <si>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</si>
  <si>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</si>
  <si>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</si>
  <si>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</si>
  <si>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</si>
  <si>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</si>
  <si>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</si>
  <si>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</si>
  <si>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</si>
  <si>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</si>
  <si>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</si>
  <si>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</si>
  <si>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</si>
  <si>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</si>
  <si>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</si>
  <si>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</si>
  <si>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</si>
  <si>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</si>
  <si>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</si>
  <si>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</si>
  <si>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</si>
  <si>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</si>
  <si>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</si>
  <si>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</si>
  <si>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</si>
  <si>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</si>
  <si>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</si>
  <si>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</si>
  <si>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</si>
  <si>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</si>
  <si>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</si>
  <si>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</si>
  <si>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</si>
  <si>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</si>
  <si>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</si>
  <si>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</si>
  <si>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</si>
  <si>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</si>
  <si>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</si>
  <si>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</si>
  <si>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</si>
  <si>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</si>
  <si>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</si>
  <si>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</si>
  <si>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</si>
  <si>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</si>
  <si>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</si>
  <si>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</si>
  <si>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</si>
  <si>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</si>
  <si>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</si>
  <si>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</si>
  <si>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</si>
  <si>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</si>
  <si>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</si>
  <si>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</si>
  <si>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</si>
  <si>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</si>
  <si>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</si>
  <si>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</si>
  <si>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</si>
  <si>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</si>
  <si>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</si>
  <si>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</si>
  <si>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</si>
  <si>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</si>
  <si>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</si>
  <si>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</si>
  <si>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</si>
  <si>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</si>
  <si>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</si>
  <si>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</si>
  <si>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</si>
  <si>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</si>
  <si>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</si>
  <si>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</si>
  <si>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</si>
  <si>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</si>
  <si>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</si>
  <si>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</si>
  <si>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</si>
  <si>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</si>
  <si>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</si>
  <si>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</si>
  <si>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</si>
  <si>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</si>
  <si>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</si>
  <si>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</si>
  <si>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</si>
  <si>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</si>
  <si>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</si>
  <si>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</si>
  <si>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</si>
  <si>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</si>
  <si>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</si>
  <si>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</si>
  <si>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</si>
  <si>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</si>
  <si>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</si>
  <si>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</si>
  <si>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</si>
  <si>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</si>
  <si>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</si>
  <si>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</si>
  <si>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</si>
  <si>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</si>
  <si>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</si>
  <si>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</si>
  <si>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</si>
  <si>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</si>
  <si>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</si>
  <si>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</si>
  <si>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</si>
  <si>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</si>
  <si>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</si>
  <si>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</si>
  <si>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</si>
  <si>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</si>
  <si>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</si>
  <si>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</si>
  <si>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</si>
  <si>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</si>
  <si>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</si>
  <si>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</si>
  <si>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</si>
  <si>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</si>
  <si>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</si>
  <si>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</si>
  <si>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</si>
  <si>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</si>
  <si>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</si>
  <si>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</si>
  <si>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</si>
  <si>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</si>
  <si>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</si>
  <si>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</si>
  <si>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</si>
  <si>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</si>
  <si>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</si>
  <si>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</si>
  <si>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</si>
  <si>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</si>
  <si>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</si>
  <si>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</si>
  <si>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</si>
  <si>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</si>
  <si>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</si>
  <si>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</si>
  <si>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</si>
  <si>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</si>
  <si>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</si>
  <si>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</si>
  <si>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</si>
  <si>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</si>
  <si>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</si>
  <si>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</si>
  <si>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</si>
  <si>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</si>
  <si>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</si>
  <si>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</si>
  <si>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</si>
  <si>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</si>
  <si>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</si>
  <si>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</si>
  <si>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</si>
  <si>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</si>
  <si>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</si>
  <si>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</si>
  <si>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</si>
  <si>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</si>
  <si>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</si>
  <si>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</si>
  <si>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</si>
  <si>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</si>
  <si>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</si>
  <si>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</si>
  <si>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</si>
  <si>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</si>
  <si>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</si>
  <si>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</si>
  <si>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</si>
  <si>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</si>
  <si>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</si>
  <si>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</si>
  <si>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</si>
  <si>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</si>
  <si>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</si>
  <si>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</si>
  <si>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</si>
  <si>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</si>
  <si>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</si>
  <si>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</si>
  <si>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</si>
  <si>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</si>
  <si>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</si>
  <si>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</si>
  <si>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</si>
  <si>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</si>
  <si>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</si>
  <si>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</si>
  <si>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</si>
  <si>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</si>
  <si>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</si>
  <si>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</si>
  <si>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</si>
  <si>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</si>
  <si>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</si>
  <si>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</si>
  <si>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</si>
  <si>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</si>
  <si>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</si>
  <si>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</si>
  <si>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</si>
  <si>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</si>
  <si>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</si>
  <si>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</si>
  <si>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</si>
  <si>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</si>
  <si>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</si>
  <si>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</si>
  <si>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</si>
  <si>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</si>
  <si>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</si>
  <si>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</si>
  <si>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</si>
  <si>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</si>
  <si>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</si>
  <si>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</si>
  <si>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</si>
  <si>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</si>
  <si>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</si>
  <si>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</si>
  <si>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</si>
  <si>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</si>
  <si>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</si>
  <si>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</si>
  <si>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</si>
  <si>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</si>
  <si>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</si>
  <si>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</si>
  <si>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</si>
  <si>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</si>
  <si>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</si>
  <si>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</si>
  <si>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</si>
  <si>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</si>
  <si>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</si>
  <si>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</si>
  <si>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</si>
  <si>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</si>
  <si>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</si>
  <si>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</si>
  <si>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</si>
  <si>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</si>
  <si>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</si>
  <si>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</si>
  <si>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</si>
  <si>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</si>
  <si>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</si>
  <si>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</si>
  <si>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</si>
  <si>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</si>
  <si>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</si>
  <si>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</si>
  <si>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</si>
  <si>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</si>
  <si>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</si>
  <si>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</si>
  <si>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</si>
  <si>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</si>
  <si>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</si>
  <si>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</si>
  <si>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</si>
  <si>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</si>
  <si>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</si>
  <si>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</si>
  <si>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</si>
  <si>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</si>
  <si>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</si>
  <si>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</si>
  <si>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</si>
  <si>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</si>
  <si>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</si>
  <si>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</si>
  <si>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</si>
  <si>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</si>
  <si>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</si>
  <si>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</si>
  <si>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</si>
  <si>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</si>
  <si>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</si>
  <si>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</si>
  <si>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</si>
  <si>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</si>
  <si>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</si>
  <si>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</si>
  <si>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</si>
  <si>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</si>
  <si>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</si>
  <si>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</si>
  <si>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</si>
  <si>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</si>
  <si>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</si>
  <si>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</si>
  <si>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</si>
  <si>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</si>
  <si>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</si>
  <si>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</si>
  <si>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</si>
  <si>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</si>
  <si>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</si>
  <si>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</si>
  <si>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</si>
  <si>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</si>
  <si>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</si>
  <si>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</si>
  <si>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</si>
  <si>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</si>
  <si>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</si>
  <si>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</si>
  <si>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</si>
  <si>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</si>
  <si>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</si>
  <si>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</si>
  <si>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</si>
  <si>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</si>
  <si>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</si>
  <si>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</si>
  <si>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</si>
  <si>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</si>
  <si>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</si>
  <si>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</si>
  <si>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</si>
  <si>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</si>
  <si>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</si>
  <si>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</si>
  <si>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</si>
  <si>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</si>
  <si>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</si>
  <si>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</si>
  <si>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</si>
  <si>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</si>
  <si>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</si>
  <si>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</si>
  <si>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</si>
  <si>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</si>
  <si>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</si>
  <si>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</si>
  <si>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</si>
  <si>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</si>
  <si>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</si>
  <si>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</si>
  <si>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</si>
  <si>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</si>
  <si>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</si>
  <si>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</si>
  <si>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</si>
  <si>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</si>
  <si>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</si>
  <si>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</si>
  <si>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</si>
  <si>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</si>
  <si>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</si>
  <si>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</si>
  <si>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</si>
  <si>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</si>
  <si>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</si>
  <si>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</si>
  <si>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</si>
  <si>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</si>
  <si>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</si>
  <si>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</si>
  <si>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</si>
  <si>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</si>
  <si>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</si>
  <si>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</si>
  <si>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</si>
  <si>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</si>
  <si>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</si>
  <si>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</si>
  <si>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</si>
  <si>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</si>
  <si>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</si>
  <si>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</si>
  <si>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</si>
  <si>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</si>
  <si>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</si>
  <si>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</si>
  <si>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</si>
  <si>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</si>
  <si>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</si>
  <si>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</si>
  <si>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</si>
  <si>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</si>
  <si>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</si>
  <si>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</si>
  <si>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</si>
  <si>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</si>
  <si>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</si>
  <si>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</si>
  <si>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</si>
  <si>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</si>
  <si>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</si>
  <si>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</si>
  <si>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</si>
  <si>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</si>
  <si>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</si>
  <si>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</si>
  <si>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</si>
  <si>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</si>
  <si>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</si>
  <si>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</si>
  <si>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</si>
  <si>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</si>
  <si>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</si>
  <si>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</si>
  <si>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</si>
  <si>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</si>
  <si>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</si>
  <si>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</si>
  <si>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</si>
  <si>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</si>
  <si>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</si>
  <si>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</si>
  <si>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</si>
  <si>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</si>
  <si>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</si>
  <si>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</si>
  <si>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</si>
  <si>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</si>
  <si>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</si>
  <si>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</si>
  <si>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</si>
  <si>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</si>
  <si>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</si>
  <si>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</si>
  <si>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</si>
  <si>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</si>
  <si>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</si>
  <si>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</si>
  <si>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</si>
  <si>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</si>
  <si>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</si>
  <si>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</si>
  <si>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</si>
  <si>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</si>
  <si>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</si>
  <si>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</si>
  <si>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</si>
  <si>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</si>
  <si>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</si>
  <si>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</si>
  <si>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</si>
  <si>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</si>
  <si>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</si>
  <si>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</si>
  <si>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</si>
  <si>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</si>
  <si>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</si>
  <si>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</si>
  <si>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</si>
  <si>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</si>
  <si>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</si>
  <si>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</si>
  <si>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</si>
  <si>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</si>
  <si>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</si>
  <si>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</si>
  <si>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</si>
  <si>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</si>
  <si>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</si>
  <si>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</si>
  <si>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</si>
  <si>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</si>
  <si>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</si>
  <si>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</si>
  <si>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</si>
  <si>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</si>
  <si>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</si>
  <si>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</si>
  <si>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</si>
  <si>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</si>
  <si>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</si>
  <si>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</si>
  <si>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</si>
  <si>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</si>
  <si>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</si>
  <si>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</si>
  <si>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</si>
  <si>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</si>
  <si>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</si>
  <si>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</si>
  <si>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</si>
  <si>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</si>
  <si>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</si>
  <si>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</si>
  <si>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</si>
  <si>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</si>
  <si>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</si>
  <si>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</si>
  <si>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</si>
  <si>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</si>
  <si>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</si>
  <si>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</si>
  <si>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</si>
  <si>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</si>
  <si>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</si>
  <si>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</si>
  <si>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</si>
  <si>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</si>
  <si>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</si>
  <si>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</si>
  <si>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</si>
  <si>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</si>
  <si>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</si>
  <si>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</si>
  <si>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</si>
  <si>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</si>
  <si>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</si>
  <si>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</si>
  <si>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</si>
  <si>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</si>
  <si>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</si>
  <si>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</si>
  <si>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</si>
  <si>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</si>
  <si>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</si>
  <si>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</si>
  <si>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</si>
  <si>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</si>
  <si>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</si>
  <si>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</si>
  <si>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</si>
  <si>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</si>
  <si>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</si>
  <si>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</si>
  <si>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</si>
  <si>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</si>
  <si>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</si>
  <si>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</si>
  <si>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</si>
  <si>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</si>
  <si>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</si>
  <si>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</si>
  <si>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</si>
  <si>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</si>
  <si>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</si>
  <si>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</si>
  <si>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</si>
  <si>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</si>
  <si>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</si>
  <si>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</si>
  <si>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</si>
  <si>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</si>
  <si>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</si>
  <si>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</si>
  <si>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</si>
  <si>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</si>
  <si>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</si>
  <si>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</si>
  <si>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</si>
  <si>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</si>
  <si>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</si>
  <si>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</si>
  <si>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</si>
  <si>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</si>
  <si>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</si>
  <si>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</si>
  <si>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</si>
  <si>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</si>
  <si>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</si>
  <si>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</si>
  <si>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</si>
  <si>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</si>
  <si>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</si>
  <si>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</si>
  <si>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</si>
  <si>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</si>
  <si>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</si>
  <si>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</si>
  <si>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</si>
  <si>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</si>
  <si>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</si>
  <si>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</si>
  <si>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</si>
  <si>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</si>
  <si>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</si>
  <si>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</si>
  <si>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</si>
  <si>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</si>
  <si>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</si>
  <si>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</si>
  <si>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</si>
  <si>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</si>
  <si>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</si>
  <si>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</si>
  <si>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</si>
  <si>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</si>
  <si>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</si>
  <si>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</si>
  <si>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</si>
  <si>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</si>
  <si>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</si>
  <si>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</si>
  <si>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</si>
  <si>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</si>
  <si>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</si>
  <si>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</si>
  <si>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</si>
  <si>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</si>
  <si>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</si>
  <si>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</si>
  <si>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</si>
  <si>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</si>
  <si>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</si>
  <si>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</si>
  <si>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</si>
  <si>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</si>
  <si>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</si>
  <si>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</si>
  <si>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</si>
  <si>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</si>
  <si>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</si>
  <si>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</si>
  <si>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</si>
  <si>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</si>
  <si>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</si>
  <si>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</si>
  <si>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</si>
  <si>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</si>
  <si>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</si>
  <si>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</si>
  <si>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</si>
  <si>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</si>
  <si>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</si>
  <si>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</si>
  <si>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</si>
  <si>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</si>
  <si>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</si>
  <si>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</si>
  <si>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</si>
  <si>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</si>
  <si>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</si>
  <si>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</si>
  <si>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</si>
  <si>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</si>
  <si>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</si>
  <si>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</si>
  <si>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</si>
  <si>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</si>
  <si>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</si>
  <si>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</si>
  <si>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</si>
  <si>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</si>
  <si>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</si>
  <si>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</si>
  <si>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</si>
  <si>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</si>
  <si>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</si>
  <si>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</si>
  <si>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</si>
  <si>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</si>
  <si>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</si>
  <si>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</si>
  <si>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</si>
  <si>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</si>
  <si>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</si>
  <si>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</si>
  <si>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</si>
  <si>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</si>
  <si>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</si>
  <si>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</si>
  <si>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</si>
  <si>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</si>
  <si>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</si>
  <si>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</si>
  <si>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</si>
  <si>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</si>
  <si>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</si>
  <si>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</si>
  <si>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</si>
  <si>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</si>
  <si>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</si>
  <si>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</si>
  <si>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</si>
  <si>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</si>
  <si>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</si>
  <si>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</si>
  <si>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</si>
  <si>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</si>
  <si>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</si>
  <si>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</si>
  <si>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</si>
  <si>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</si>
  <si>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</si>
  <si>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</si>
  <si>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</si>
  <si>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</si>
  <si>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</si>
  <si>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</si>
  <si>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</si>
  <si>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</si>
  <si>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</si>
  <si>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</si>
  <si>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</si>
  <si>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</si>
  <si>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</si>
  <si>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</si>
  <si>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</si>
  <si>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</si>
  <si>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</si>
  <si>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</si>
  <si>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</si>
  <si>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</si>
  <si>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</si>
  <si>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</si>
  <si>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</si>
  <si>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</si>
  <si>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</si>
  <si>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</si>
  <si>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</si>
  <si>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</si>
  <si>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</si>
  <si>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</si>
  <si>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</si>
  <si>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</si>
  <si>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</si>
  <si>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</si>
  <si>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</si>
  <si>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</si>
  <si>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</si>
  <si>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</si>
  <si>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</si>
  <si>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</si>
  <si>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</si>
  <si>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</si>
  <si>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</si>
  <si>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</si>
  <si>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</si>
  <si>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</si>
  <si>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</si>
  <si>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</si>
  <si>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</si>
  <si>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</si>
  <si>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</si>
  <si>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</si>
  <si>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</si>
  <si>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</si>
  <si>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</si>
  <si>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</si>
  <si>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</si>
  <si>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</si>
  <si>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</si>
  <si>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</si>
  <si>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</si>
  <si>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</si>
  <si>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</si>
  <si>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</si>
  <si>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</si>
  <si>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</si>
  <si>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</si>
  <si>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</si>
  <si>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</si>
  <si>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</si>
  <si>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</si>
  <si>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</si>
  <si>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</si>
  <si>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</si>
  <si>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</si>
  <si>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</si>
  <si>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</si>
  <si>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</si>
  <si>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</si>
  <si>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</si>
  <si>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</si>
  <si>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</si>
  <si>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</si>
  <si>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</si>
  <si>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</si>
  <si>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</si>
  <si>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</si>
  <si>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</si>
  <si>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</si>
  <si>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</si>
  <si>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</si>
  <si>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</si>
  <si>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</si>
  <si>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</si>
  <si>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</si>
  <si>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</si>
  <si>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</si>
  <si>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</si>
  <si>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</si>
  <si>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</si>
  <si>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</si>
  <si>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</si>
  <si>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</si>
  <si>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</si>
  <si>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</si>
  <si>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</si>
  <si>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</si>
  <si>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</si>
  <si>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</si>
  <si>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</si>
  <si>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</si>
  <si>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</si>
  <si>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</si>
  <si>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</si>
  <si>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</si>
  <si>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</si>
  <si>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</si>
  <si>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</si>
  <si>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</si>
  <si>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</si>
  <si>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</si>
  <si>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</si>
  <si>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</si>
  <si>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</si>
  <si>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</si>
  <si>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</si>
  <si>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</si>
  <si>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</si>
  <si>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</si>
  <si>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</si>
  <si>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</si>
  <si>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</si>
  <si>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</si>
  <si>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</si>
  <si>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</si>
  <si>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</si>
  <si>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</si>
  <si>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</si>
  <si>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</si>
  <si>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</si>
  <si>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</si>
  <si>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</si>
  <si>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</si>
  <si>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</si>
  <si>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</si>
  <si>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</si>
  <si>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</si>
  <si>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</si>
  <si>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</si>
  <si>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</si>
  <si>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</si>
  <si>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</si>
  <si>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</si>
  <si>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</si>
  <si>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</si>
  <si>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</si>
  <si>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</si>
  <si>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</si>
  <si>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</si>
  <si>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</si>
  <si>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</si>
  <si>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</si>
  <si>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</si>
  <si>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</si>
  <si>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</si>
  <si>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</si>
  <si>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</si>
  <si>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</si>
  <si>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</si>
  <si>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</si>
  <si>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</si>
  <si>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</si>
  <si>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</si>
  <si>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</si>
  <si>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</si>
  <si>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</si>
  <si>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</si>
  <si>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</si>
  <si>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</si>
  <si>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</si>
  <si>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</si>
  <si>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</si>
  <si>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</si>
  <si>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</si>
  <si>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</si>
  <si>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</si>
  <si>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</si>
  <si>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</si>
  <si>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</si>
  <si>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</si>
  <si>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</si>
  <si>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</si>
  <si>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</si>
  <si>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</si>
  <si>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</si>
  <si>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</si>
  <si>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</si>
  <si>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</si>
  <si>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</si>
  <si>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</si>
  <si>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</si>
  <si>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</si>
  <si>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</si>
  <si>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</si>
  <si>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</si>
  <si>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</si>
  <si>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</si>
  <si>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</si>
  <si>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</si>
  <si>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</si>
  <si>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</si>
  <si>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</si>
  <si>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</si>
  <si>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</si>
  <si>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</si>
  <si>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</si>
  <si>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</si>
  <si>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</si>
  <si>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</si>
  <si>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</si>
  <si>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</si>
  <si>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</si>
  <si>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</si>
  <si>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</si>
  <si>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</si>
  <si>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</si>
  <si>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</si>
  <si>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</si>
  <si>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</si>
  <si>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</si>
  <si>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</si>
  <si>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</si>
  <si>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</si>
  <si>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</si>
  <si>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</si>
  <si>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</si>
  <si>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</si>
  <si>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</si>
  <si>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</si>
  <si>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</si>
  <si>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</si>
  <si>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</si>
  <si>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</si>
  <si>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</si>
  <si>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</si>
  <si>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</si>
  <si>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</si>
  <si>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</si>
  <si>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</si>
  <si>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</si>
  <si>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</si>
  <si>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</si>
  <si>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</si>
  <si>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</si>
  <si>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</si>
  <si>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</si>
  <si>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</si>
  <si>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</si>
  <si>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</si>
  <si>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</si>
  <si>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</si>
  <si>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</si>
  <si>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</si>
  <si>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</si>
  <si>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</si>
  <si>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</si>
  <si>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</si>
  <si>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</si>
  <si>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</si>
  <si>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</si>
  <si>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</si>
  <si>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</si>
  <si>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</si>
  <si>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</si>
  <si>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</si>
  <si>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</si>
  <si>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</si>
  <si>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</si>
  <si>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</si>
  <si>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</si>
  <si>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</si>
  <si>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</si>
  <si>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</si>
  <si>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</si>
  <si>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</si>
  <si>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</si>
  <si>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</si>
  <si>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</si>
  <si>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</si>
  <si>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</si>
  <si>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</si>
  <si>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</si>
  <si>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</si>
  <si>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</si>
  <si>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</si>
  <si>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</si>
  <si>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</si>
  <si>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</si>
  <si>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</si>
  <si>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</si>
  <si>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</si>
  <si>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</si>
  <si>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</si>
  <si>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</si>
  <si>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</si>
  <si>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</si>
  <si>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</si>
  <si>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</si>
  <si>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</si>
  <si>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</si>
  <si>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</si>
  <si>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</si>
  <si>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</si>
  <si>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</si>
  <si>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</si>
  <si>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</si>
  <si>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</si>
  <si>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</si>
  <si>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</si>
  <si>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</si>
  <si>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</si>
  <si>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</si>
  <si>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</si>
  <si>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</si>
  <si>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</si>
  <si>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</si>
  <si>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</si>
  <si>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</si>
  <si>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</si>
  <si>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</si>
  <si>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</si>
  <si>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</si>
  <si>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</si>
  <si>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</si>
  <si>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</si>
  <si>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</si>
  <si>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</si>
  <si>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</si>
  <si>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</si>
  <si>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</si>
  <si>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</si>
  <si>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</si>
  <si>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</si>
  <si>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</si>
  <si>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</si>
  <si>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</si>
  <si>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</si>
  <si>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</si>
  <si>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</si>
  <si>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</si>
  <si>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</si>
  <si>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</si>
  <si>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</si>
  <si>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</si>
  <si>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</si>
  <si>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</si>
  <si>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</si>
  <si>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</si>
  <si>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</si>
  <si>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</si>
  <si>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</si>
  <si>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</si>
  <si>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</si>
  <si>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</si>
  <si>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</si>
  <si>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</si>
  <si>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</si>
  <si>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</si>
  <si>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</si>
  <si>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</si>
  <si>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</si>
  <si>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</si>
  <si>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</si>
  <si>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</si>
  <si>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</si>
  <si>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</si>
  <si>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</si>
  <si>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</si>
  <si>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</si>
  <si>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</si>
  <si>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</si>
  <si>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</si>
  <si>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</si>
  <si>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</si>
  <si>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</si>
  <si>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</si>
  <si>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</si>
  <si>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</si>
  <si>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</si>
  <si>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</si>
  <si>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</si>
  <si>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</si>
  <si>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</si>
  <si>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</si>
  <si>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</si>
  <si>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</si>
  <si>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</si>
  <si>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</si>
  <si>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</si>
  <si>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</si>
  <si>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</si>
  <si>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</si>
  <si>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</si>
  <si>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</si>
  <si>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</si>
  <si>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</si>
  <si>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</si>
  <si>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</si>
  <si>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</si>
  <si>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</si>
  <si>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</si>
  <si>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</si>
  <si>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</si>
  <si>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</si>
  <si>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</si>
  <si>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</si>
  <si>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</si>
  <si>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</si>
  <si>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</si>
  <si>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</si>
  <si>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</si>
  <si>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</si>
  <si>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</si>
  <si>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</si>
  <si>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</si>
  <si>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</si>
  <si>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</si>
  <si>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</si>
  <si>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</si>
  <si>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</si>
  <si>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</si>
  <si>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</si>
  <si>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</si>
  <si>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</si>
  <si>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</si>
  <si>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</si>
  <si>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</si>
  <si>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</si>
  <si>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</si>
  <si>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</si>
  <si>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</si>
  <si>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</si>
  <si>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</si>
  <si>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</si>
  <si>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</si>
  <si>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</si>
  <si>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</si>
  <si>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</si>
  <si>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</si>
  <si>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</si>
  <si>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</si>
  <si>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</si>
  <si>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</si>
  <si>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</si>
  <si>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</si>
  <si>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</si>
  <si>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</si>
  <si>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</si>
  <si>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</si>
  <si>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</si>
  <si>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</si>
  <si>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</si>
  <si>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</si>
  <si>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</si>
  <si>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</si>
  <si>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</si>
  <si>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</si>
  <si>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</si>
  <si>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</si>
  <si>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</si>
  <si>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</si>
  <si>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</si>
  <si>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</si>
  <si>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</si>
  <si>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</si>
  <si>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</si>
  <si>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</si>
  <si>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</si>
  <si>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</si>
  <si>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</si>
  <si>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</si>
  <si>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</si>
  <si>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</si>
  <si>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</si>
  <si>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</si>
  <si>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</si>
  <si>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</si>
  <si>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</si>
  <si>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</si>
  <si>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</si>
  <si>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</si>
  <si>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</si>
  <si>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</si>
  <si>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</si>
  <si>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</si>
  <si>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</si>
  <si>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</si>
  <si>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</si>
  <si>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</si>
  <si>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</si>
  <si>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</si>
  <si>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</si>
  <si>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</si>
  <si>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</si>
  <si>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</si>
  <si>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</si>
  <si>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</si>
  <si>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</si>
  <si>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</si>
  <si>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</si>
  <si>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</si>
  <si>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</si>
  <si>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</si>
  <si>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</si>
  <si>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</si>
  <si>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</si>
  <si>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</si>
  <si>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</si>
  <si>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</si>
  <si>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</si>
  <si>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</si>
  <si>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</si>
  <si>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</si>
  <si>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</si>
  <si>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</si>
  <si>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</si>
  <si>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</si>
  <si>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</si>
  <si>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</si>
  <si>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</si>
  <si>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</si>
  <si>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</si>
  <si>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</si>
  <si>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</si>
  <si>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</si>
  <si>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</si>
  <si>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</si>
  <si>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</si>
  <si>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</si>
  <si>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</si>
  <si>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</si>
  <si>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</si>
  <si>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</si>
  <si>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</si>
  <si>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</si>
  <si>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</si>
  <si>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</si>
  <si>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</si>
  <si>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</si>
  <si>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</si>
  <si>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</si>
  <si>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</si>
  <si>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</si>
  <si>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</si>
  <si>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</si>
  <si>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</si>
  <si>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</si>
  <si>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</si>
  <si>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</si>
  <si>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</si>
  <si>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</si>
  <si>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</si>
  <si>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</si>
  <si>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</si>
  <si>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</si>
  <si>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</si>
  <si>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</si>
  <si>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</si>
  <si>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</si>
  <si>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</si>
  <si>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</si>
  <si>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</si>
  <si>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</si>
  <si>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</si>
  <si>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</si>
  <si>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</si>
  <si>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</si>
  <si>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</si>
  <si>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</si>
  <si>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</si>
  <si>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</si>
  <si>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</si>
  <si>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</si>
  <si>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</si>
  <si>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</si>
  <si>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</si>
  <si>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</si>
  <si>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</si>
  <si>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</si>
  <si>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</si>
  <si>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</si>
  <si>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</si>
  <si>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</si>
  <si>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</si>
  <si>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</si>
  <si>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</si>
  <si>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</si>
  <si>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</si>
  <si>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</si>
  <si>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</si>
  <si>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</si>
  <si>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</si>
  <si>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</si>
  <si>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</si>
  <si>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</si>
  <si>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</si>
  <si>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</si>
  <si>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</si>
  <si>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</si>
  <si>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</si>
  <si>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</si>
  <si>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</si>
  <si>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</si>
  <si>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</si>
  <si>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</si>
  <si>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</si>
  <si>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</si>
  <si>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</si>
  <si>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</si>
  <si>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</si>
  <si>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</si>
  <si>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</si>
  <si>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</si>
  <si>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</si>
  <si>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</si>
  <si>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</si>
  <si>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</si>
  <si>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</si>
  <si>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</si>
  <si>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</si>
  <si>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</si>
  <si>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</si>
  <si>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</si>
  <si>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</si>
  <si>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</si>
  <si>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</si>
  <si>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</si>
  <si>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</si>
  <si>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</si>
  <si>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</si>
  <si>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</si>
  <si>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</si>
  <si>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</si>
  <si>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</si>
  <si>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</si>
  <si>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</si>
  <si>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</si>
  <si>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</si>
  <si>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</si>
  <si>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</si>
  <si>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</si>
  <si>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</si>
  <si>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</si>
  <si>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</si>
  <si>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</si>
  <si>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</si>
  <si>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</si>
  <si>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</si>
  <si>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</si>
  <si>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</si>
  <si>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</si>
  <si>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</si>
  <si>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</si>
  <si>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</si>
  <si>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</si>
  <si>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</si>
  <si>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</si>
  <si>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</si>
  <si>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</si>
  <si>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</si>
  <si>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</si>
  <si>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</si>
  <si>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</si>
  <si>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</si>
  <si>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</si>
  <si>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</si>
  <si>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</si>
  <si>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</si>
  <si>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</si>
  <si>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</si>
  <si>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</si>
  <si>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</si>
  <si>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</si>
  <si>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</si>
  <si>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</si>
  <si>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</si>
  <si>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</si>
  <si>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</si>
  <si>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</si>
  <si>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</si>
  <si>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</si>
  <si>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</si>
  <si>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</si>
  <si>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</si>
  <si>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</si>
  <si>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</si>
  <si>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</si>
  <si>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</si>
  <si>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</si>
  <si>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</si>
  <si>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</si>
  <si>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</si>
  <si>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</si>
  <si>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</si>
  <si>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</si>
  <si>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</si>
  <si>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</si>
  <si>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</si>
  <si>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</si>
  <si>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</si>
  <si>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</si>
  <si>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</si>
  <si>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</si>
  <si>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</si>
  <si>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</si>
  <si>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</si>
  <si>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</si>
  <si>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</si>
  <si>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</si>
  <si>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</si>
  <si>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</si>
  <si>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</si>
  <si>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</si>
  <si>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</si>
  <si>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</si>
  <si>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</si>
  <si>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</si>
  <si>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</si>
  <si>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</si>
  <si>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</si>
  <si>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</si>
  <si>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</si>
  <si>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</si>
  <si>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</si>
  <si>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</si>
  <si>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</si>
  <si>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</si>
  <si>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</si>
  <si>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</si>
  <si>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</si>
  <si>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</si>
  <si>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</si>
  <si>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</si>
  <si>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</si>
  <si>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</si>
  <si>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</si>
  <si>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</si>
  <si>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</si>
  <si>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</si>
  <si>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</si>
  <si>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</si>
  <si>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</si>
  <si>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</si>
  <si>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</si>
  <si>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</si>
  <si>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</si>
  <si>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</si>
  <si>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</si>
  <si>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</si>
  <si>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</si>
  <si>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</si>
  <si>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</si>
  <si>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</si>
  <si>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</si>
  <si>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</si>
  <si>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</si>
  <si>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</si>
  <si>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</si>
  <si>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</si>
  <si>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</si>
  <si>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</si>
  <si>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</si>
  <si>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</si>
  <si>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</si>
  <si>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</si>
  <si>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</si>
  <si>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</si>
  <si>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</si>
  <si>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</si>
  <si>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</si>
  <si>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</si>
  <si>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</si>
  <si>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</si>
  <si>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</si>
  <si>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</si>
  <si>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</si>
  <si>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</si>
  <si>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</si>
  <si>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</si>
  <si>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</si>
  <si>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</si>
  <si>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</si>
  <si>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</si>
  <si>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</si>
  <si>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</si>
  <si>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</si>
  <si>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</si>
  <si>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</si>
  <si>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</si>
  <si>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</si>
  <si>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</si>
  <si>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</si>
  <si>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</si>
  <si>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</si>
  <si>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</si>
  <si>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</si>
  <si>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</si>
  <si>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</si>
  <si>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</si>
  <si>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</si>
  <si>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</si>
  <si>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</si>
  <si>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</si>
  <si>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</si>
  <si>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</si>
  <si>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</si>
  <si>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</si>
  <si>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</si>
  <si>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</si>
  <si>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</si>
  <si>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</si>
  <si>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</si>
  <si>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</si>
  <si>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</si>
  <si>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</si>
  <si>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</si>
  <si>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</si>
  <si>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</si>
  <si>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</si>
  <si>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</si>
  <si>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</si>
  <si>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</si>
  <si>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</si>
  <si>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</si>
  <si>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</si>
  <si>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</si>
  <si>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</si>
  <si>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</si>
  <si>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</si>
  <si>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</si>
  <si>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</si>
  <si>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</si>
  <si>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</si>
  <si>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</si>
  <si>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</si>
  <si>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</si>
  <si>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</si>
  <si>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</si>
  <si>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</si>
  <si>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</si>
  <si>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</si>
  <si>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</si>
  <si>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</si>
  <si>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</si>
  <si>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</si>
  <si>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</si>
  <si>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</si>
  <si>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</si>
  <si>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</si>
  <si>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</si>
  <si>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</si>
  <si>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</si>
  <si>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</si>
  <si>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</si>
  <si>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</si>
  <si>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</si>
  <si>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</si>
  <si>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</si>
  <si>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</si>
  <si>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</si>
  <si>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</si>
  <si>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</si>
  <si>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</si>
  <si>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</si>
  <si>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</si>
  <si>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</si>
  <si>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</si>
  <si>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</si>
  <si>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</si>
  <si>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</si>
  <si>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</si>
  <si>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</si>
  <si>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</si>
  <si>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</si>
  <si>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</si>
  <si>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</si>
  <si>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</si>
  <si>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</si>
  <si>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</si>
  <si>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</si>
  <si>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</si>
  <si>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</si>
  <si>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</si>
  <si>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</si>
  <si>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</si>
  <si>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</si>
  <si>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</si>
  <si>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</si>
  <si>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</si>
  <si>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</si>
  <si>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</si>
  <si>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</si>
  <si>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</si>
  <si>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</si>
  <si>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</si>
  <si>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</si>
  <si>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</si>
  <si>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</si>
  <si>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</si>
  <si>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</si>
  <si>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</si>
  <si>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</si>
  <si>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</si>
  <si>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</si>
  <si>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</si>
  <si>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</si>
  <si>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</si>
  <si>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</si>
  <si>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</si>
  <si>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</si>
  <si>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</si>
  <si>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</si>
  <si>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</si>
  <si>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</si>
  <si>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</si>
  <si>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</si>
  <si>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</si>
  <si>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</si>
  <si>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</si>
  <si>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</si>
  <si>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</si>
  <si>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</si>
  <si>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</si>
  <si>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</si>
  <si>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</si>
  <si>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</si>
  <si>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</si>
  <si>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</si>
  <si>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</si>
  <si>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</si>
  <si>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</si>
  <si>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</si>
  <si>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</si>
  <si>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</si>
  <si>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</si>
  <si>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</si>
  <si>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</si>
  <si>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</si>
  <si>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</si>
  <si>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</si>
  <si>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</si>
  <si>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</si>
  <si>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</si>
  <si>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</si>
  <si>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</si>
  <si>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</si>
  <si>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</si>
  <si>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</si>
  <si>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</si>
  <si>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</si>
  <si>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</si>
  <si>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</si>
  <si>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</si>
  <si>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</si>
  <si>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</si>
  <si>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</si>
  <si>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</si>
  <si>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</si>
  <si>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</si>
  <si>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</si>
  <si>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</si>
  <si>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</si>
  <si>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</si>
  <si>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</si>
  <si>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</si>
  <si>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</si>
  <si>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</si>
  <si>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</si>
  <si>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</si>
  <si>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</si>
  <si>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</si>
  <si>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</si>
  <si>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</si>
  <si>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</si>
  <si>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</si>
  <si>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</si>
  <si>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</si>
  <si>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</si>
  <si>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</si>
  <si>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</si>
  <si>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</si>
  <si>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</si>
  <si>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</si>
  <si>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</si>
  <si>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</si>
  <si>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</si>
  <si>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</si>
  <si>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</si>
  <si>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</si>
  <si>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</si>
  <si>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</si>
  <si>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</si>
  <si>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</si>
  <si>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</si>
  <si>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</si>
  <si>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</si>
  <si>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</si>
  <si>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</si>
  <si>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</si>
  <si>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</si>
  <si>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</si>
  <si>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</si>
  <si>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</si>
  <si>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</si>
  <si>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</si>
  <si>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</si>
  <si>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</si>
  <si>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</si>
  <si>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</si>
  <si>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</si>
  <si>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</si>
  <si>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</si>
  <si>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</si>
  <si>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</si>
  <si>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</si>
  <si>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</si>
  <si>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</si>
  <si>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</si>
  <si>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</si>
  <si>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</si>
  <si>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</si>
  <si>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</si>
  <si>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</si>
  <si>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</si>
  <si>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</si>
  <si>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</si>
  <si>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</si>
  <si>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</si>
  <si>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</si>
  <si>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</si>
  <si>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</si>
  <si>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</si>
  <si>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</si>
  <si>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</si>
  <si>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</si>
  <si>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</si>
  <si>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</si>
  <si>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</si>
  <si>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</si>
  <si>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</si>
  <si>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</si>
  <si>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</si>
  <si>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</si>
  <si>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</si>
  <si>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</si>
  <si>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</si>
  <si>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</si>
  <si>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</si>
  <si>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</si>
  <si>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</si>
  <si>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</si>
  <si>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</si>
  <si>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</si>
  <si>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</si>
  <si>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</si>
  <si>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</si>
  <si>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</si>
  <si>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</si>
  <si>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</si>
  <si>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</si>
  <si>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</si>
  <si>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</si>
  <si>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</si>
  <si>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</si>
  <si>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</si>
  <si>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</si>
  <si>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</si>
  <si>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</si>
  <si>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</si>
  <si>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</si>
  <si>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</si>
  <si>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</si>
  <si>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</si>
  <si>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</si>
  <si>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</si>
  <si>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</si>
  <si>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</si>
  <si>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</si>
  <si>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</si>
  <si>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</si>
  <si>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</si>
  <si>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</si>
  <si>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</si>
  <si>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</si>
  <si>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</si>
  <si>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</si>
  <si>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</si>
  <si>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</si>
  <si>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</si>
  <si>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</si>
  <si>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</si>
  <si>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</si>
  <si>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</si>
  <si>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</si>
  <si>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</si>
  <si>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</si>
  <si>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</si>
  <si>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</si>
  <si>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</si>
  <si>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</si>
  <si>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</si>
  <si>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</si>
  <si>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</si>
  <si>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</si>
  <si>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</si>
  <si>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</si>
  <si>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</si>
  <si>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</si>
  <si>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</si>
  <si>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</si>
  <si>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</si>
  <si>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</si>
  <si>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</si>
  <si>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</si>
  <si>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</si>
  <si>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</si>
  <si>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</si>
  <si>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</si>
  <si>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</si>
  <si>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</si>
  <si>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</si>
  <si>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</si>
  <si>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</si>
  <si>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</si>
  <si>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</si>
  <si>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</si>
  <si>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</si>
  <si>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</si>
  <si>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</si>
  <si>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</si>
  <si>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</si>
  <si>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</si>
  <si>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</si>
  <si>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</si>
  <si>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</si>
  <si>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</si>
  <si>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</si>
  <si>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</si>
  <si>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</si>
  <si>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</si>
  <si>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</si>
  <si>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</si>
  <si>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</si>
  <si>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</si>
  <si>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</si>
  <si>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</si>
  <si>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</si>
  <si>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</si>
  <si>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</si>
  <si>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</si>
  <si>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</si>
  <si>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</si>
  <si>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</si>
  <si>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</si>
  <si>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</si>
  <si>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</si>
  <si>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</si>
  <si>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</si>
  <si>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</si>
  <si>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</si>
  <si>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</si>
  <si>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</si>
  <si>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</si>
  <si>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</si>
  <si>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</si>
  <si>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</si>
  <si>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</si>
  <si>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</si>
  <si>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</si>
  <si>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</si>
  <si>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</si>
  <si>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</si>
  <si>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</si>
  <si>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</si>
  <si>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</si>
  <si>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</si>
  <si>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</si>
  <si>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</si>
  <si>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</si>
  <si>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</si>
  <si>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</si>
  <si>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</si>
  <si>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</si>
  <si>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</si>
  <si>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</si>
  <si>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</si>
  <si>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</si>
  <si>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</si>
  <si>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</si>
  <si>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</si>
  <si>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</si>
  <si>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</si>
  <si>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</si>
  <si>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</si>
  <si>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</si>
  <si>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</si>
  <si>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</si>
  <si>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</si>
  <si>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</si>
  <si>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</si>
  <si>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</si>
  <si>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</si>
  <si>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</si>
  <si>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</si>
  <si>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</si>
  <si>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</si>
  <si>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</si>
  <si>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</si>
  <si>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</si>
  <si>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</si>
  <si>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</si>
  <si>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</si>
  <si>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</si>
  <si>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</si>
  <si>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</si>
  <si>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</si>
  <si>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</si>
  <si>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</si>
  <si>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</si>
  <si>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</si>
  <si>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</si>
  <si>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</si>
  <si>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</si>
  <si>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</si>
  <si>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</si>
  <si>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</si>
  <si>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</si>
  <si>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</si>
  <si>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</si>
  <si>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</si>
  <si>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</si>
  <si>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</si>
  <si>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</si>
  <si>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</si>
  <si>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</si>
  <si>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</si>
  <si>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</si>
  <si>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</si>
  <si>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</si>
  <si>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</si>
  <si>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</si>
  <si>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</si>
  <si>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</si>
  <si>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</si>
  <si>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</si>
  <si>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</si>
  <si>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</si>
  <si>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</si>
  <si>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</si>
  <si>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</si>
  <si>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</si>
  <si>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</si>
  <si>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</si>
  <si>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</si>
  <si>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</si>
  <si>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</si>
  <si>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</si>
  <si>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</si>
  <si>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</si>
  <si>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</si>
  <si>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</si>
  <si>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</si>
  <si>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</si>
  <si>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</si>
  <si>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</si>
  <si>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</si>
  <si>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</si>
  <si>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</si>
  <si>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</si>
  <si>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</si>
  <si>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</si>
  <si>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</si>
  <si>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</si>
  <si>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</si>
  <si>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</si>
  <si>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</si>
  <si>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</si>
  <si>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</si>
  <si>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</si>
  <si>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</si>
  <si>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</si>
  <si>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</si>
  <si>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</si>
  <si>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</si>
  <si>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</si>
  <si>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</si>
  <si>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</si>
  <si>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</si>
  <si>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</si>
  <si>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</si>
  <si>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</si>
  <si>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</si>
  <si>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</si>
  <si>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</si>
  <si>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</si>
  <si>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</si>
  <si>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</si>
  <si>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</si>
  <si>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</si>
  <si>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</si>
  <si>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</si>
  <si>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</si>
  <si>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</si>
  <si>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</si>
  <si>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</si>
  <si>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</si>
  <si>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</si>
  <si>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</si>
  <si>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</si>
  <si>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</si>
  <si>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</si>
  <si>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</si>
  <si>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</si>
  <si>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</si>
  <si>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</si>
  <si>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</si>
  <si>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</si>
  <si>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</si>
  <si>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</si>
  <si>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</si>
  <si>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</si>
  <si>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</si>
  <si>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</si>
  <si>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</si>
  <si>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</si>
  <si>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</si>
  <si>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</si>
  <si>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</si>
  <si>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</si>
  <si>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</si>
  <si>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</si>
  <si>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</si>
  <si>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</si>
  <si>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</si>
  <si>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</si>
  <si>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</si>
  <si>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</si>
  <si>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</si>
  <si>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</si>
  <si>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</si>
  <si>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</si>
  <si>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</si>
  <si>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</si>
  <si>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</si>
  <si>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</si>
  <si>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</si>
  <si>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</si>
  <si>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</si>
  <si>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</si>
  <si>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</si>
  <si>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</si>
  <si>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</si>
  <si>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</si>
  <si>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</si>
  <si>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</si>
  <si>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</si>
  <si>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</si>
  <si>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</si>
  <si>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</si>
  <si>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</si>
  <si>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</si>
  <si>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</si>
  <si>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</si>
  <si>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</si>
  <si>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</si>
  <si>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</si>
  <si>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</si>
  <si>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</si>
  <si>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</si>
  <si>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</si>
  <si>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</si>
  <si>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</si>
  <si>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</si>
  <si>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</si>
  <si>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</si>
  <si>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</si>
  <si>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</si>
  <si>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</si>
  <si>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</si>
  <si>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</si>
  <si>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</si>
  <si>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</si>
  <si>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</si>
  <si>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</si>
  <si>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</si>
  <si>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</si>
  <si>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</si>
  <si>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</si>
  <si>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</si>
  <si>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</si>
  <si>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</si>
  <si>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</si>
  <si>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</si>
  <si>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</si>
  <si>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</si>
  <si>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</si>
  <si>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</si>
  <si>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</si>
  <si>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</si>
  <si>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</si>
  <si>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</si>
  <si>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</si>
  <si>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</si>
  <si>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</si>
  <si>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</si>
  <si>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</si>
  <si>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</si>
  <si>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</si>
  <si>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</si>
  <si>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</si>
  <si>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</si>
  <si>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</si>
  <si>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</si>
  <si>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</si>
  <si>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</si>
  <si>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</si>
  <si>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</si>
  <si>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</si>
  <si>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</si>
  <si>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</si>
  <si>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</si>
  <si>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</si>
  <si>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</si>
  <si>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</si>
  <si>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</si>
  <si>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</si>
  <si>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</si>
  <si>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</si>
  <si>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</si>
  <si>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</si>
  <si>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</si>
  <si>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</si>
  <si>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</si>
  <si>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</si>
  <si>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</si>
  <si>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</si>
  <si>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</si>
  <si>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</si>
  <si>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</si>
  <si>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</si>
  <si>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</si>
  <si>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</si>
  <si>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</si>
  <si>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</si>
  <si>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</si>
  <si>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</si>
  <si>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</si>
  <si>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</si>
  <si>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</si>
  <si>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</si>
  <si>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</si>
  <si>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</si>
  <si>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</si>
  <si>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</si>
  <si>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</si>
  <si>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</si>
  <si>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</si>
  <si>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</si>
  <si>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</si>
  <si>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</si>
  <si>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</si>
  <si>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</si>
  <si>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</si>
  <si>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</si>
  <si>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</si>
  <si>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</si>
  <si>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</si>
  <si>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</si>
  <si>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</si>
  <si>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</si>
  <si>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</si>
  <si>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</si>
  <si>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</si>
  <si>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</si>
  <si>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</si>
  <si>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</si>
  <si>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</si>
  <si>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</si>
  <si>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</si>
  <si>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</si>
  <si>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</si>
  <si>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</si>
  <si>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</si>
  <si>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</si>
  <si>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</si>
  <si>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</si>
  <si>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</si>
  <si>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</si>
  <si>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</si>
  <si>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</si>
  <si>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</si>
  <si>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</si>
  <si>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</si>
  <si>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</si>
  <si>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</si>
  <si>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</si>
  <si>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</si>
  <si>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</si>
  <si>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</si>
  <si>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</si>
  <si>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</si>
  <si>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</si>
  <si>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</si>
  <si>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</si>
  <si>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</si>
  <si>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</si>
  <si>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</si>
  <si>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</si>
  <si>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</si>
  <si>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</si>
  <si>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</si>
  <si>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</si>
  <si>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</si>
  <si>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</si>
  <si>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</si>
  <si>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</si>
  <si>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</si>
  <si>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</si>
  <si>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</si>
  <si>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</si>
  <si>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</si>
  <si>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</si>
  <si>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</si>
  <si>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</si>
  <si>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</si>
  <si>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</si>
  <si>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</si>
  <si>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</si>
  <si>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</si>
  <si>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</si>
  <si>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</si>
  <si>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</si>
  <si>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</si>
  <si>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</si>
  <si>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</si>
  <si>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</si>
  <si>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</si>
  <si>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</si>
  <si>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</si>
  <si>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</si>
  <si>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</si>
  <si>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</si>
  <si>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</si>
  <si>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</si>
  <si>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</si>
  <si>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</si>
  <si>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</si>
  <si>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</si>
  <si>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</si>
  <si>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</si>
  <si>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</si>
  <si>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</si>
  <si>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</si>
  <si>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</si>
  <si>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</si>
  <si>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</si>
  <si>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</si>
  <si>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</si>
  <si>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</si>
  <si>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</si>
  <si>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</si>
  <si>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</si>
  <si>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</si>
  <si>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</si>
  <si>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</si>
  <si>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</si>
  <si>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</si>
  <si>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</si>
  <si>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</si>
  <si>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</si>
  <si>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</si>
  <si>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</si>
  <si>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</si>
  <si>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</si>
  <si>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</si>
  <si>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</si>
  <si>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</si>
  <si>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</si>
  <si>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</si>
  <si>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</si>
  <si>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</si>
  <si>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</si>
  <si>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</si>
  <si>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</si>
  <si>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</si>
  <si>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</si>
  <si>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</si>
  <si>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</si>
  <si>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</si>
  <si>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</si>
  <si>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</si>
  <si>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</si>
  <si>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</si>
  <si>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</si>
  <si>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</si>
  <si>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</si>
  <si>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</si>
  <si>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</si>
  <si>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</si>
  <si>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</si>
  <si>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</si>
  <si>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</si>
  <si>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</si>
  <si>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</si>
  <si>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</si>
  <si>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</si>
  <si>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</si>
  <si>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</si>
  <si>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</si>
  <si>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</si>
  <si>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</si>
  <si>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</si>
  <si>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</si>
  <si>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</si>
  <si>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</si>
  <si>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</si>
  <si>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</si>
  <si>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</si>
  <si>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</si>
  <si>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</si>
  <si>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</si>
  <si>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</si>
  <si>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</si>
  <si>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</si>
  <si>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</si>
  <si>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</si>
  <si>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</si>
  <si>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</si>
  <si>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</si>
  <si>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</si>
  <si>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</si>
  <si>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</si>
  <si>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</si>
  <si>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</si>
  <si>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</si>
  <si>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</si>
  <si>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</si>
  <si>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</si>
  <si>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</si>
  <si>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</si>
  <si>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</si>
  <si>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</si>
  <si>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</si>
  <si>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</si>
  <si>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</si>
  <si>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</si>
  <si>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</si>
  <si>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</si>
  <si>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</si>
  <si>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</si>
  <si>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</si>
  <si>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</si>
  <si>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</si>
  <si>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</si>
  <si>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</si>
  <si>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</si>
  <si>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</si>
  <si>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</si>
  <si>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</si>
  <si>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</si>
  <si>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</si>
  <si>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</si>
  <si>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</si>
  <si>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</si>
  <si>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</si>
  <si>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</si>
  <si>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</si>
  <si>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</si>
  <si>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</si>
  <si>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</si>
  <si>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</si>
  <si>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</si>
  <si>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</si>
  <si>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</si>
  <si>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</si>
  <si>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</si>
  <si>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</si>
  <si>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</si>
  <si>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</si>
  <si>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</si>
  <si>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</si>
  <si>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</si>
  <si>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</si>
  <si>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</si>
  <si>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</si>
  <si>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</si>
  <si>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</si>
  <si>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</si>
  <si>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</si>
  <si>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</si>
  <si>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</si>
  <si>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</si>
  <si>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</si>
  <si>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</si>
  <si>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</si>
  <si>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</si>
  <si>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</si>
  <si>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</si>
  <si>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</si>
  <si>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</si>
  <si>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</si>
  <si>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</si>
  <si>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</si>
  <si>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</si>
  <si>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</si>
  <si>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</si>
  <si>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</si>
  <si>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</si>
  <si>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</si>
  <si>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</si>
  <si>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</si>
  <si>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</si>
  <si>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</si>
  <si>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</si>
  <si>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</si>
  <si>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</si>
  <si>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</si>
  <si>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</si>
  <si>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</si>
  <si>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</si>
  <si>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</si>
  <si>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</si>
  <si>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</si>
  <si>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</si>
  <si>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</si>
  <si>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</si>
  <si>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</si>
  <si>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</si>
  <si>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</si>
  <si>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</si>
  <si>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</si>
  <si>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</si>
  <si>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</si>
  <si>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</si>
  <si>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</si>
  <si>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</si>
  <si>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</si>
  <si>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</si>
  <si>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</si>
  <si>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</si>
  <si>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</si>
  <si>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</si>
  <si>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</si>
  <si>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</si>
  <si>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</si>
  <si>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</si>
  <si>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</si>
  <si>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</si>
  <si>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</si>
  <si>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</si>
  <si>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</si>
  <si>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</si>
  <si>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</si>
  <si>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</si>
  <si>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</si>
  <si>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</si>
  <si>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</si>
  <si>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</si>
  <si>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</si>
  <si>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</si>
  <si>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</si>
  <si>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</si>
  <si>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</si>
  <si>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</si>
  <si>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</si>
  <si>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</si>
  <si>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</si>
  <si>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</si>
  <si>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</si>
  <si>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</si>
  <si>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</si>
  <si>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</si>
  <si>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</si>
  <si>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</si>
  <si>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</si>
  <si>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</si>
  <si>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</si>
  <si>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</si>
  <si>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</si>
  <si>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</si>
  <si>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</si>
  <si>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</si>
  <si>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</si>
  <si>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</si>
  <si>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</si>
  <si>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</si>
  <si>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</si>
  <si>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</si>
  <si>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</si>
  <si>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</si>
  <si>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</si>
  <si>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</si>
  <si>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</si>
  <si>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</si>
  <si>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</si>
  <si>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</si>
  <si>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</si>
  <si>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</si>
  <si>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</si>
  <si>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</si>
  <si>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</si>
  <si>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</si>
  <si>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</si>
  <si>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</si>
  <si>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</si>
  <si>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</si>
  <si>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</si>
  <si>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</si>
  <si>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</si>
  <si>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</si>
  <si>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</si>
  <si>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</si>
  <si>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</si>
  <si>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</si>
  <si>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</si>
  <si>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</si>
  <si>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</si>
  <si>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</si>
  <si>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</si>
  <si>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</si>
  <si>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</si>
  <si>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</si>
  <si>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</si>
  <si>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</si>
  <si>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</si>
  <si>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</si>
  <si>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</si>
  <si>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</si>
  <si>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</si>
  <si>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</si>
  <si>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</si>
  <si>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</si>
  <si>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</si>
  <si>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</si>
  <si>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</si>
  <si>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</si>
  <si>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</si>
  <si>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</si>
  <si>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</si>
  <si>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</si>
  <si>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</si>
  <si>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</si>
  <si>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</si>
  <si>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</si>
  <si>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</si>
  <si>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</si>
  <si>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</si>
  <si>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</si>
  <si>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</si>
  <si>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</si>
  <si>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</si>
  <si>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</si>
  <si>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</si>
  <si>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</si>
  <si>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</si>
  <si>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</si>
  <si>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</si>
  <si>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</si>
  <si>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</si>
  <si>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</si>
  <si>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</si>
  <si>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</si>
  <si>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</si>
  <si>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</si>
  <si>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</si>
  <si>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</si>
  <si>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</si>
  <si>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</si>
  <si>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</si>
  <si>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</si>
  <si>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</si>
  <si>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</si>
  <si>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</si>
  <si>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</si>
  <si>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</si>
  <si>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</si>
  <si>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</si>
  <si>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</si>
  <si>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</si>
  <si>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</si>
  <si>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</si>
  <si>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</si>
  <si>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</si>
  <si>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</si>
  <si>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</si>
  <si>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</si>
  <si>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</si>
  <si>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</si>
  <si>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</si>
  <si>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</si>
  <si>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</si>
  <si>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</si>
  <si>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</si>
  <si>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</si>
  <si>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</si>
  <si>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</si>
  <si>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</si>
  <si>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</si>
  <si>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</si>
  <si>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</si>
  <si>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</si>
  <si>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</si>
  <si>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</si>
  <si>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</si>
  <si>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</si>
  <si>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</si>
  <si>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</si>
  <si>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</si>
  <si>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</si>
  <si>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</si>
  <si>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</si>
  <si>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</si>
  <si>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</si>
  <si>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</si>
  <si>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</si>
  <si>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</si>
  <si>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</si>
  <si>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</si>
  <si>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</si>
  <si>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</si>
  <si>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</si>
  <si>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</si>
  <si>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</si>
  <si>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</si>
  <si>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</si>
  <si>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</si>
  <si>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</si>
  <si>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</si>
  <si>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</si>
  <si>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</si>
  <si>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</si>
  <si>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</si>
  <si>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</si>
  <si>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</si>
  <si>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</si>
  <si>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</si>
  <si>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</si>
  <si>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</si>
  <si>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</si>
  <si>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</si>
  <si>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</si>
  <si>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</si>
  <si>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</si>
  <si>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</si>
  <si>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</si>
  <si>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</si>
  <si>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</si>
  <si>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</si>
  <si>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</si>
  <si>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</si>
  <si>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</si>
  <si>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</si>
  <si>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</si>
  <si>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</si>
  <si>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</si>
  <si>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</si>
  <si>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</si>
  <si>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</si>
  <si>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</si>
  <si>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</si>
  <si>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</si>
  <si>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</si>
  <si>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</si>
  <si>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</si>
  <si>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</si>
  <si>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</si>
  <si>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</si>
  <si>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</si>
  <si>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</si>
  <si>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</si>
  <si>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</si>
  <si>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</si>
  <si>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</si>
  <si>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</si>
  <si>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</si>
  <si>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</si>
  <si>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</si>
  <si>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</si>
  <si>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</si>
  <si>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</si>
  <si>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</si>
  <si>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</si>
  <si>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</si>
  <si>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</si>
  <si>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</si>
  <si>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</si>
  <si>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</si>
  <si>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</si>
  <si>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</si>
  <si>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</si>
  <si>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</si>
  <si>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</si>
  <si>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</si>
  <si>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</si>
  <si>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</si>
  <si>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</si>
  <si>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</si>
  <si>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</si>
  <si>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</si>
  <si>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</si>
  <si>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</si>
  <si>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</si>
  <si>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</si>
  <si>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</si>
  <si>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</si>
  <si>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</si>
  <si>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</si>
  <si>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</si>
  <si>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</si>
  <si>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</si>
  <si>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</si>
  <si>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</si>
  <si>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</si>
  <si>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</si>
  <si>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</si>
  <si>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</si>
  <si>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</si>
  <si>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</si>
  <si>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</si>
  <si>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</si>
  <si>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</si>
  <si>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</si>
  <si>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</si>
  <si>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</si>
  <si>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</si>
  <si>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</si>
  <si>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</si>
  <si>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</si>
  <si>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</si>
  <si>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</si>
  <si>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</si>
  <si>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</si>
  <si>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</si>
  <si>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</si>
  <si>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</si>
  <si>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</si>
  <si>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</si>
  <si>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</si>
  <si>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</si>
  <si>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</si>
  <si>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</si>
  <si>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</si>
  <si>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</si>
  <si>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</si>
  <si>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</si>
  <si>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</si>
  <si>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</si>
  <si>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</si>
  <si>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</si>
  <si>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</si>
  <si>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</si>
  <si>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</si>
  <si>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</si>
  <si>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</si>
  <si>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</si>
  <si>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</si>
  <si>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</si>
  <si>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</si>
  <si>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</si>
  <si>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</si>
  <si>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</si>
  <si>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</si>
  <si>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</si>
  <si>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</si>
  <si>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</si>
  <si>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</si>
  <si>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</si>
  <si>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</si>
  <si>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</si>
  <si>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</si>
  <si>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</si>
  <si>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</si>
  <si>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</si>
  <si>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</si>
  <si>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</si>
  <si>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</si>
  <si>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</si>
  <si>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</si>
  <si>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</si>
  <si>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</si>
  <si>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</si>
  <si>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</si>
  <si>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</si>
  <si>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</si>
  <si>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</si>
  <si>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</si>
  <si>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</si>
  <si>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</si>
  <si>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</si>
  <si>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</si>
  <si>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</si>
  <si>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</si>
  <si>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</si>
  <si>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</si>
  <si>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</si>
  <si>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</si>
  <si>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</si>
  <si>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</si>
  <si>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</si>
  <si>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</si>
  <si>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</si>
  <si>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</si>
  <si>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</si>
  <si>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</si>
  <si>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</si>
  <si>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</si>
  <si>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</si>
  <si>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</si>
  <si>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</si>
  <si>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</si>
  <si>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</si>
  <si>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</si>
  <si>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</si>
  <si>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</si>
  <si>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</si>
  <si>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</si>
  <si>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</si>
  <si>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</si>
  <si>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</si>
  <si>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</si>
  <si>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</si>
  <si>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</si>
  <si>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</si>
  <si>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</si>
  <si>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</si>
  <si>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</si>
  <si>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</si>
  <si>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</si>
  <si>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</si>
  <si>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</si>
  <si>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</si>
  <si>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</si>
  <si>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</si>
  <si>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</si>
  <si>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</si>
  <si>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</si>
  <si>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</si>
  <si>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</si>
  <si>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</si>
  <si>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</si>
  <si>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</si>
  <si>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</si>
  <si>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</si>
  <si>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</si>
  <si>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</si>
  <si>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</si>
  <si>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</si>
  <si>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</si>
  <si>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</si>
  <si>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</si>
  <si>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</si>
  <si>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</si>
  <si>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</si>
  <si>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</si>
  <si>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</si>
  <si>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</si>
  <si>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</si>
  <si>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</si>
  <si>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</si>
  <si>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</si>
  <si>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</si>
  <si>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</si>
  <si>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</si>
  <si>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</si>
  <si>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</si>
  <si>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</si>
  <si>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</si>
  <si>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</si>
  <si>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</si>
  <si>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</si>
  <si>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</si>
  <si>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</si>
  <si>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</si>
  <si>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</si>
  <si>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</si>
  <si>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</si>
  <si>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</si>
  <si>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</si>
  <si>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</si>
  <si>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</si>
  <si>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</si>
  <si>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</si>
  <si>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</si>
  <si>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</si>
  <si>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</si>
  <si>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</si>
  <si>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</si>
  <si>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</si>
  <si>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</si>
  <si>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</si>
  <si>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</si>
  <si>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</si>
  <si>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</si>
  <si>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</si>
  <si>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</si>
  <si>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</si>
  <si>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</si>
  <si>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</si>
  <si>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</si>
  <si>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</si>
  <si>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</si>
  <si>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</si>
  <si>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</si>
  <si>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</si>
  <si>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</si>
  <si>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</si>
  <si>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</si>
  <si>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</si>
  <si>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</si>
  <si>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</si>
  <si>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</si>
  <si>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</si>
  <si>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</si>
  <si>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</si>
  <si>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</si>
  <si>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</si>
  <si>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</si>
  <si>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</si>
  <si>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</si>
  <si>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</si>
  <si>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</si>
  <si>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</si>
  <si>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</si>
  <si>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</si>
  <si>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</si>
  <si>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</si>
  <si>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</si>
  <si>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</si>
  <si>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</si>
  <si>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</si>
  <si>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</si>
  <si>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</si>
  <si>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</si>
  <si>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</si>
  <si>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</si>
  <si>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</si>
  <si>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</si>
  <si>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</si>
  <si>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</si>
  <si>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</si>
  <si>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</si>
  <si>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</si>
  <si>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</si>
  <si>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</si>
  <si>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</si>
  <si>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</si>
  <si>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</si>
  <si>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</si>
  <si>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</si>
  <si>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</si>
  <si>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</si>
  <si>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</si>
  <si>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</si>
  <si>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</si>
  <si>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</si>
  <si>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</si>
  <si>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</si>
  <si>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</si>
  <si>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</si>
  <si>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</si>
  <si>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</si>
  <si>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</si>
  <si>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</si>
  <si>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</si>
  <si>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</si>
  <si>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</si>
  <si>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</si>
  <si>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</si>
  <si>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</si>
  <si>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</si>
  <si>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</si>
  <si>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</si>
  <si>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</si>
  <si>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</si>
  <si>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</si>
  <si>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</si>
  <si>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</si>
  <si>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</si>
  <si>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</si>
  <si>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</si>
  <si>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</si>
  <si>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</si>
  <si>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</si>
  <si>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</si>
  <si>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</si>
  <si>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</si>
  <si>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</si>
  <si>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</si>
  <si>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</si>
  <si>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</si>
  <si>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</si>
  <si>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</si>
  <si>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</si>
  <si>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</si>
  <si>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</si>
  <si>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</si>
  <si>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</si>
  <si>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</si>
  <si>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</si>
  <si>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</si>
  <si>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</si>
  <si>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</si>
  <si>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</si>
  <si>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</si>
  <si>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</si>
  <si>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</si>
  <si>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</si>
  <si>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</si>
  <si>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</si>
  <si>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</si>
  <si>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</si>
  <si>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</si>
  <si>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</si>
  <si>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</si>
  <si>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</si>
  <si>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</si>
  <si>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</si>
  <si>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</si>
  <si>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</si>
  <si>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</si>
  <si>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</si>
  <si>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</si>
  <si>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</si>
  <si>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</si>
  <si>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</si>
  <si>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</si>
  <si>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</si>
  <si>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</si>
  <si>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</si>
  <si>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</si>
  <si>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</si>
  <si>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</si>
  <si>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</si>
  <si>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</si>
  <si>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</si>
  <si>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</si>
  <si>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</si>
  <si>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</si>
  <si>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</si>
  <si>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</si>
  <si>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</si>
  <si>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</si>
  <si>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</si>
  <si>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</si>
  <si>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</si>
  <si>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</si>
  <si>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</si>
  <si>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</si>
  <si>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</si>
  <si>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</si>
  <si>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</si>
  <si>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</si>
  <si>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</si>
  <si>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</si>
  <si>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</si>
  <si>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</si>
  <si>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</si>
  <si>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</si>
  <si>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</si>
  <si>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</si>
  <si>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</si>
  <si>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</si>
  <si>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</si>
  <si>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</si>
  <si>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</si>
  <si>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</si>
  <si>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</si>
  <si>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</si>
  <si>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</si>
  <si>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</si>
  <si>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</si>
  <si>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</si>
  <si>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</si>
  <si>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</si>
  <si>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</si>
  <si>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</si>
  <si>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</si>
  <si>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</si>
  <si>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</si>
  <si>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</si>
  <si>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</si>
  <si>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</si>
  <si>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</si>
  <si>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</si>
  <si>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</si>
  <si>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</si>
  <si>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</si>
  <si>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</si>
  <si>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</si>
  <si>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</si>
  <si>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</si>
  <si>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</si>
  <si>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</si>
  <si>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</si>
  <si>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</si>
  <si>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</si>
  <si>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</si>
  <si>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</si>
  <si>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</si>
  <si>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</si>
  <si>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</si>
  <si>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</si>
  <si>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</si>
  <si>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</si>
  <si>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</si>
  <si>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</si>
  <si>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</si>
  <si>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</si>
  <si>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</si>
  <si>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</si>
  <si>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</si>
  <si>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</si>
  <si>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</si>
  <si>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</si>
  <si>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</si>
  <si>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</si>
  <si>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</si>
  <si>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</si>
  <si>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</si>
  <si>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</si>
  <si>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</si>
  <si>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</si>
  <si>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</si>
  <si>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</si>
  <si>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</si>
  <si>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</si>
  <si>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</si>
  <si>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</si>
  <si>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</si>
  <si>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</si>
  <si>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</si>
  <si>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</si>
  <si>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</si>
  <si>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</si>
  <si>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</si>
  <si>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</si>
  <si>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</si>
  <si>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</si>
  <si>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</si>
  <si>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</si>
  <si>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</si>
  <si>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</si>
  <si>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</si>
  <si>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</si>
  <si>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</si>
  <si>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</si>
  <si>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</si>
  <si>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</si>
  <si>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</si>
  <si>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</si>
  <si>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</si>
  <si>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</si>
  <si>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</si>
  <si>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</si>
  <si>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</si>
  <si>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</si>
  <si>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</si>
  <si>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</si>
  <si>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</si>
  <si>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</si>
  <si>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</si>
  <si>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</si>
  <si>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</si>
  <si>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</si>
  <si>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</si>
  <si>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</si>
  <si>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</si>
  <si>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</si>
  <si>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</si>
  <si>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</si>
  <si>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</si>
  <si>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</si>
  <si>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</si>
  <si>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</si>
  <si>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</si>
  <si>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</si>
  <si>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</si>
  <si>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</si>
  <si>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</si>
  <si>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</si>
  <si>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</si>
  <si>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</si>
  <si>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</si>
  <si>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</si>
  <si>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</si>
  <si>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</si>
  <si>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</si>
  <si>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</si>
  <si>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</si>
  <si>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</si>
  <si>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</si>
  <si>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</si>
  <si>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</si>
  <si>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</si>
  <si>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</si>
  <si>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</si>
  <si>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</si>
  <si>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</si>
  <si>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</si>
  <si>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</si>
  <si>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</si>
  <si>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</si>
  <si>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</si>
  <si>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</si>
  <si>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</si>
  <si>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</si>
  <si>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</si>
  <si>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</si>
  <si>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</si>
  <si>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</si>
  <si>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</si>
  <si>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</si>
  <si>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</si>
  <si>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</si>
  <si>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</si>
  <si>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</si>
  <si>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</si>
  <si>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</si>
  <si>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</si>
  <si>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</si>
  <si>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</si>
  <si>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</si>
  <si>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</si>
  <si>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</si>
  <si>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</si>
  <si>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</si>
  <si>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</si>
  <si>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</si>
  <si>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</si>
  <si>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</si>
  <si>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</si>
  <si>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</si>
  <si>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</si>
  <si>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</si>
  <si>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</si>
  <si>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</si>
  <si>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</si>
  <si>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</si>
  <si>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</si>
  <si>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</si>
  <si>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</si>
  <si>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</si>
  <si>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</si>
  <si>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</si>
  <si>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</si>
  <si>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</si>
  <si>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</si>
  <si>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</si>
  <si>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</si>
  <si>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</si>
  <si>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</si>
  <si>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</si>
  <si>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</si>
  <si>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</si>
  <si>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</si>
  <si>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</si>
  <si>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</si>
  <si>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</si>
  <si>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</si>
  <si>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</si>
  <si>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</si>
  <si>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</si>
  <si>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</si>
  <si>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</si>
  <si>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</si>
  <si>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</si>
  <si>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</si>
  <si>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</si>
  <si>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</si>
  <si>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</si>
  <si>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</si>
  <si>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</si>
  <si>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</si>
  <si>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</si>
  <si>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</si>
  <si>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</si>
  <si>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</si>
  <si>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</si>
  <si>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</si>
  <si>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</si>
  <si>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</si>
  <si>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</si>
  <si>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</si>
  <si>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</si>
  <si>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</si>
  <si>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</si>
  <si>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</si>
  <si>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</si>
  <si>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</si>
  <si>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</si>
  <si>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</si>
  <si>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</si>
  <si>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</si>
  <si>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</si>
  <si>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</si>
  <si>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</si>
  <si>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</si>
  <si>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</si>
  <si>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</si>
  <si>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</si>
  <si>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</si>
  <si>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</si>
  <si>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</si>
  <si>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</si>
  <si>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</si>
  <si>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</si>
  <si>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</si>
  <si>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</si>
  <si>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</si>
  <si>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</si>
  <si>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</si>
  <si>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</si>
  <si>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</si>
  <si>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</si>
  <si>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</si>
  <si>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</si>
  <si>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</si>
  <si>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</si>
  <si>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</si>
  <si>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</si>
  <si>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</si>
  <si>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</si>
  <si>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</si>
  <si>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</si>
  <si>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</si>
  <si>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</si>
  <si>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</si>
  <si>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</si>
  <si>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</si>
  <si>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</si>
  <si>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</si>
  <si>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</si>
  <si>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</si>
  <si>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</si>
  <si>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</si>
  <si>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</si>
  <si>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</si>
  <si>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</si>
  <si>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</si>
  <si>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</si>
  <si>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</si>
  <si>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</si>
  <si>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</si>
  <si>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</si>
  <si>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</si>
  <si>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</si>
  <si>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</si>
  <si>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</si>
  <si>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</si>
  <si>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</si>
  <si>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</si>
  <si>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</si>
  <si>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</si>
  <si>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</si>
  <si>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</si>
  <si>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</si>
  <si>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</si>
  <si>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</si>
  <si>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</si>
  <si>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</si>
  <si>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</si>
  <si>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</si>
  <si>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</si>
  <si>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</si>
  <si>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</si>
  <si>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</si>
  <si>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</si>
  <si>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</si>
  <si>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</si>
  <si>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</si>
  <si>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</si>
  <si>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</si>
  <si>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</si>
  <si>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</si>
  <si>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</si>
  <si>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</si>
  <si>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</si>
  <si>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</si>
  <si>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</si>
  <si>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</si>
  <si>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</si>
  <si>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</si>
  <si>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</si>
  <si>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</si>
  <si>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</si>
  <si>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</si>
  <si>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</si>
  <si>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</si>
  <si>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</si>
  <si>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</si>
  <si>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</si>
  <si>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</si>
  <si>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</si>
  <si>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</si>
  <si>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</si>
  <si>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</si>
  <si>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</si>
  <si>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</si>
  <si>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</si>
  <si>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</si>
  <si>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</si>
  <si>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</si>
  <si>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</si>
  <si>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</si>
  <si>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</si>
  <si>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</si>
  <si>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</si>
  <si>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</si>
  <si>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</si>
  <si>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</si>
  <si>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</si>
  <si>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</si>
  <si>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</si>
  <si>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</si>
  <si>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</si>
  <si>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</si>
  <si>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</si>
  <si>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</si>
  <si>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</si>
  <si>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</si>
  <si>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</si>
  <si>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</si>
  <si>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</si>
  <si>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</si>
  <si>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</si>
  <si>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</si>
  <si>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</si>
  <si>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</si>
  <si>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</si>
  <si>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</si>
  <si>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</si>
  <si>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</si>
  <si>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</si>
  <si>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</si>
  <si>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</si>
  <si>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</si>
  <si>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</si>
  <si>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</si>
  <si>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</si>
  <si>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</si>
  <si>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</si>
  <si>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</si>
  <si>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</si>
  <si>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</si>
  <si>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</si>
  <si>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</si>
  <si>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</si>
  <si>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</si>
  <si>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</si>
  <si>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</si>
  <si>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</si>
  <si>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</si>
  <si>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</si>
  <si>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</si>
  <si>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</si>
  <si>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</si>
  <si>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</si>
  <si>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</si>
  <si>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</si>
  <si>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</si>
  <si>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</si>
  <si>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</si>
  <si>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</si>
  <si>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</si>
  <si>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</si>
  <si>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</si>
  <si>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</si>
  <si>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</si>
  <si>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</si>
  <si>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</si>
  <si>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</si>
  <si>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</si>
  <si>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</si>
  <si>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</si>
  <si>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</si>
  <si>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</si>
  <si>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</si>
  <si>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</si>
  <si>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</si>
  <si>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</si>
  <si>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</si>
  <si>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</si>
  <si>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</si>
  <si>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</si>
  <si>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</si>
  <si>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</si>
  <si>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</si>
  <si>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</si>
  <si>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</si>
  <si>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</si>
  <si>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</si>
  <si>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</si>
  <si>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</si>
  <si>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</si>
  <si>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</si>
  <si>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</si>
  <si>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</si>
  <si>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</si>
  <si>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</si>
  <si>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</si>
  <si>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</si>
  <si>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</si>
  <si>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</si>
  <si>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</si>
  <si>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</si>
  <si>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</si>
  <si>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</si>
  <si>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</si>
  <si>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</si>
  <si>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</si>
  <si>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</si>
  <si>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</si>
  <si>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</si>
  <si>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</si>
  <si>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</si>
  <si>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</si>
  <si>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</si>
  <si>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</si>
  <si>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</si>
  <si>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</si>
  <si>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</si>
  <si>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</si>
  <si>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</si>
  <si>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</si>
  <si>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</si>
  <si>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</si>
  <si>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</si>
  <si>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</si>
  <si>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</si>
  <si>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</si>
  <si>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</si>
  <si>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</si>
  <si>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</si>
  <si>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</si>
  <si>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</si>
  <si>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</si>
  <si>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</si>
  <si>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</si>
  <si>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</si>
  <si>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</si>
  <si>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</si>
  <si>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</si>
  <si>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</si>
  <si>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</si>
  <si>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</si>
  <si>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</si>
  <si>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</si>
  <si>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</si>
  <si>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</si>
  <si>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</si>
  <si>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</si>
  <si>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</si>
  <si>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</si>
  <si>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</si>
  <si>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</si>
  <si>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</si>
  <si>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</si>
  <si>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</si>
  <si>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</si>
  <si>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</si>
  <si>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</si>
  <si>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</si>
  <si>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</si>
  <si>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</si>
  <si>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</si>
  <si>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</si>
  <si>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</si>
  <si>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</si>
  <si>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</si>
  <si>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</si>
  <si>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</si>
  <si>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</si>
  <si>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</si>
  <si>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</si>
  <si>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</si>
  <si>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</si>
  <si>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</si>
  <si>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</si>
  <si>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</si>
  <si>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</si>
  <si>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</si>
  <si>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</si>
  <si>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</si>
  <si>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</si>
  <si>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</si>
  <si>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</si>
  <si>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</si>
  <si>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</si>
  <si>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</si>
  <si>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</si>
  <si>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</si>
  <si>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</si>
  <si>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</si>
  <si>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</si>
  <si>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</si>
  <si>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</si>
  <si>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</si>
  <si>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</si>
  <si>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</si>
  <si>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</si>
  <si>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</si>
  <si>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</si>
  <si>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</si>
  <si>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</si>
  <si>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</si>
  <si>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</si>
  <si>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</si>
  <si>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</si>
  <si>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</si>
  <si>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</si>
  <si>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</si>
  <si>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</si>
  <si>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</si>
  <si>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</si>
  <si>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</si>
  <si>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</si>
  <si>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</si>
  <si>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</si>
  <si>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</si>
  <si>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</si>
  <si>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</si>
  <si>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</si>
  <si>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</si>
  <si>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</si>
  <si>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</si>
  <si>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</si>
  <si>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</si>
  <si>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</si>
  <si>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</si>
  <si>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</si>
  <si>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</si>
  <si>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</si>
  <si>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</si>
  <si>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</si>
  <si>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</si>
  <si>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</si>
  <si>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</si>
  <si>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</si>
  <si>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</si>
  <si>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</si>
  <si>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</si>
  <si>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</si>
  <si>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</si>
  <si>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</si>
  <si>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</si>
  <si>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</si>
  <si>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</si>
  <si>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</si>
  <si>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</si>
  <si>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</si>
  <si>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</si>
  <si>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</si>
  <si>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</si>
  <si>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</si>
  <si>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</si>
  <si>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</si>
  <si>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</si>
  <si>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</si>
  <si>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</si>
  <si>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</si>
  <si>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</si>
  <si>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</si>
  <si>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</si>
  <si>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</si>
  <si>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</si>
  <si>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</si>
  <si>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</si>
  <si>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</si>
  <si>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</si>
  <si>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</si>
  <si>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</si>
  <si>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</si>
  <si>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</si>
  <si>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</si>
  <si>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</si>
  <si>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</si>
  <si>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</si>
  <si>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</si>
  <si>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</si>
  <si>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</si>
  <si>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</si>
  <si>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</si>
  <si>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</si>
  <si>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</si>
  <si>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</si>
  <si>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</si>
  <si>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</si>
  <si>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</si>
  <si>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</si>
  <si>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</si>
  <si>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</si>
  <si>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</si>
  <si>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</si>
  <si>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</si>
  <si>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</si>
  <si>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</si>
  <si>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</si>
  <si>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</si>
  <si>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</si>
  <si>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</si>
  <si>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</si>
  <si>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</si>
  <si>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</si>
  <si>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</si>
  <si>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</si>
  <si>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</si>
  <si>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</si>
  <si>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</si>
  <si>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</si>
  <si>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</si>
  <si>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</si>
  <si>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</si>
  <si>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</si>
  <si>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</si>
  <si>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</si>
  <si>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</si>
  <si>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</si>
  <si>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</si>
  <si>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</si>
  <si>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</si>
  <si>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</si>
  <si>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</si>
  <si>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</si>
  <si>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</si>
  <si>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</si>
  <si>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</si>
  <si>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</si>
  <si>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</si>
  <si>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</si>
  <si>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</si>
  <si>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</si>
  <si>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</si>
  <si>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</si>
  <si>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</si>
  <si>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</si>
  <si>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</si>
  <si>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</si>
  <si>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</si>
  <si>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</si>
  <si>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</si>
  <si>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</si>
  <si>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</si>
  <si>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</si>
  <si>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</si>
  <si>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</si>
  <si>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</si>
  <si>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</si>
  <si>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</si>
  <si>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</si>
  <si>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</si>
  <si>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</si>
  <si>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</si>
  <si>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</si>
  <si>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</si>
  <si>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</si>
  <si>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</si>
  <si>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</si>
  <si>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</si>
  <si>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</si>
  <si>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</si>
  <si>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</si>
  <si>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</si>
  <si>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</si>
  <si>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</si>
  <si>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</si>
  <si>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</si>
  <si>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</si>
  <si>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</si>
  <si>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</si>
  <si>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</si>
  <si>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</si>
  <si>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</si>
  <si>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</si>
  <si>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</si>
  <si>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</si>
  <si>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</si>
  <si>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</si>
  <si>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</si>
  <si>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</si>
  <si>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</si>
  <si>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</si>
  <si>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</si>
  <si>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</si>
  <si>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</si>
  <si>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</si>
  <si>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</si>
  <si>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</si>
  <si>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</si>
  <si>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</si>
  <si>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</si>
  <si>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</si>
  <si>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</si>
  <si>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</si>
  <si>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</si>
  <si>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</si>
  <si>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</si>
  <si>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</si>
  <si>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</si>
  <si>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</si>
  <si>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</si>
  <si>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</si>
  <si>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</si>
  <si>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</si>
  <si>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</si>
  <si>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</si>
  <si>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</si>
  <si>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</si>
  <si>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</si>
  <si>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</si>
  <si>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</si>
  <si>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</si>
  <si>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</si>
  <si>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</si>
  <si>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</si>
  <si>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</si>
  <si>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</si>
  <si>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</si>
  <si>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</si>
  <si>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</si>
  <si>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</si>
  <si>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</si>
  <si>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</si>
  <si>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</si>
  <si>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</si>
  <si>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</si>
  <si>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</si>
  <si>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</si>
  <si>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</si>
  <si>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</si>
  <si>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</si>
  <si>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</si>
  <si>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</si>
  <si>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</si>
  <si>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</si>
  <si>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</si>
  <si>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</si>
  <si>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</si>
  <si>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</si>
  <si>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</si>
  <si>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</si>
  <si>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</si>
  <si>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</si>
  <si>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</si>
  <si>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</si>
  <si>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</si>
  <si>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</si>
  <si>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</si>
  <si>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</si>
  <si>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</si>
  <si>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</si>
  <si>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</si>
  <si>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</si>
  <si>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</si>
  <si>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</si>
  <si>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</si>
  <si>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</si>
  <si>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</si>
  <si>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</si>
  <si>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</si>
  <si>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</si>
  <si>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</si>
  <si>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</si>
  <si>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</si>
  <si>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</si>
  <si>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</si>
  <si>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</si>
  <si>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</si>
  <si>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</si>
  <si>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</si>
  <si>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</si>
  <si>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</si>
  <si>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</si>
  <si>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</si>
  <si>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</si>
  <si>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</si>
  <si>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</si>
  <si>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</si>
  <si>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</si>
  <si>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</si>
  <si>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</si>
  <si>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</si>
  <si>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</si>
  <si>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</si>
  <si>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</si>
  <si>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</si>
  <si>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</si>
  <si>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</si>
  <si>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</si>
  <si>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</si>
  <si>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</si>
  <si>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</si>
  <si>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</si>
  <si>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</si>
  <si>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</si>
  <si>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</si>
  <si>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</si>
  <si>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</si>
  <si>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</si>
  <si>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</si>
  <si>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</si>
  <si>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</si>
  <si>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</si>
  <si>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</si>
  <si>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</si>
  <si>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</si>
  <si>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</si>
  <si>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</si>
  <si>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</si>
  <si>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</si>
  <si>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</si>
  <si>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</si>
  <si>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</si>
  <si>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</si>
  <si>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</si>
  <si>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</si>
  <si>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</si>
  <si>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</si>
  <si>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</si>
  <si>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</si>
  <si>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</si>
  <si>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</si>
  <si>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</si>
  <si>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</si>
  <si>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</si>
  <si>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</si>
  <si>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</si>
  <si>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</si>
  <si>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</si>
  <si>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</si>
  <si>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</si>
  <si>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</si>
  <si>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</si>
  <si>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</si>
  <si>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</si>
  <si>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</si>
  <si>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</si>
  <si>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</si>
  <si>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</si>
  <si>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</si>
  <si>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</si>
  <si>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</si>
  <si>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</si>
  <si>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</si>
  <si>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</si>
  <si>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</si>
  <si>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</si>
  <si>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</si>
  <si>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</si>
  <si>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</si>
  <si>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</si>
  <si>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</si>
  <si>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</si>
  <si>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</si>
  <si>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</si>
  <si>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</si>
  <si>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</si>
  <si>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</si>
  <si>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</si>
  <si>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</si>
  <si>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</si>
  <si>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</si>
  <si>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</si>
  <si>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</si>
  <si>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</si>
  <si>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</si>
  <si>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</si>
  <si>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</si>
  <si>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</si>
  <si>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</si>
  <si>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</si>
  <si>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</si>
  <si>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</si>
  <si>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</si>
  <si>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</si>
  <si>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</si>
  <si>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</si>
  <si>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</si>
  <si>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</si>
  <si>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</si>
  <si>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</si>
  <si>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</si>
  <si>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</si>
  <si>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</si>
  <si>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</si>
  <si>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</si>
  <si>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</si>
  <si>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</si>
  <si>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</si>
  <si>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</si>
  <si>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</si>
  <si>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</si>
  <si>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</si>
  <si>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</si>
  <si>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</si>
  <si>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</si>
  <si>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</si>
  <si>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</si>
  <si>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</si>
  <si>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</si>
  <si>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</si>
  <si>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</si>
  <si>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</si>
  <si>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</si>
  <si>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</si>
  <si>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</si>
  <si>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</si>
  <si>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</si>
  <si>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</si>
  <si>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</si>
  <si>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</si>
  <si>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</si>
  <si>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</si>
  <si>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</si>
  <si>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</si>
  <si>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</si>
  <si>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</si>
  <si>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</si>
  <si>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</si>
  <si>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</si>
  <si>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</si>
  <si>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</si>
  <si>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</si>
  <si>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</si>
  <si>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</si>
  <si>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</si>
  <si>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</si>
  <si>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</si>
  <si>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</si>
  <si>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</si>
  <si>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</si>
  <si>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</si>
  <si>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</si>
  <si>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</si>
  <si>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</si>
  <si>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</si>
  <si>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</si>
  <si>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</si>
  <si>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</si>
  <si>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</si>
  <si>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</si>
  <si>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</si>
  <si>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</si>
  <si>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</si>
  <si>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</si>
  <si>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</si>
  <si>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</si>
  <si>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</si>
  <si>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</si>
  <si>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</si>
  <si>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</si>
  <si>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</si>
  <si>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</si>
  <si>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</si>
  <si>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</si>
  <si>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</si>
  <si>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</si>
  <si>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</si>
  <si>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</si>
  <si>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</si>
  <si>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</si>
  <si>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</si>
  <si>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</si>
  <si>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</si>
  <si>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</si>
  <si>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</si>
  <si>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</si>
  <si>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</si>
  <si>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</si>
  <si>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</si>
  <si>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</si>
  <si>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</si>
  <si>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</si>
  <si>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</si>
  <si>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</si>
  <si>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</si>
  <si>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</si>
  <si>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</si>
  <si>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</si>
  <si>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</si>
  <si>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</si>
  <si>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</si>
  <si>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</si>
  <si>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</si>
  <si>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</si>
  <si>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</si>
  <si>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</si>
  <si>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</si>
  <si>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</si>
  <si>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</si>
  <si>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</si>
  <si>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</si>
  <si>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</si>
  <si>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</si>
  <si>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</si>
  <si>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</si>
  <si>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</si>
  <si>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</si>
  <si>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</si>
  <si>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</si>
  <si>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</si>
  <si>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</si>
  <si>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</si>
  <si>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</si>
  <si>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</si>
  <si>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</si>
  <si>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</si>
  <si>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</si>
  <si>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</si>
  <si>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</si>
  <si>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</si>
  <si>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</si>
  <si>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</si>
  <si>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</si>
  <si>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</si>
  <si>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</si>
  <si>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</si>
  <si>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</si>
  <si>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</si>
  <si>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</si>
  <si>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</si>
  <si>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</si>
  <si>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</si>
  <si>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</si>
  <si>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</si>
  <si>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</si>
  <si>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</si>
  <si>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</si>
  <si>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</si>
  <si>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</si>
  <si>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</si>
  <si>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</si>
  <si>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</si>
  <si>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</si>
  <si>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</si>
  <si>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</si>
  <si>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</si>
  <si>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</si>
  <si>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</si>
  <si>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</si>
  <si>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</si>
  <si>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</si>
  <si>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</si>
  <si>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</si>
  <si>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</si>
  <si>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</si>
  <si>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</si>
  <si>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</si>
  <si>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</si>
  <si>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</si>
  <si>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</si>
  <si>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</si>
  <si>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</si>
  <si>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</si>
  <si>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</si>
  <si>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</si>
  <si>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</si>
  <si>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</si>
  <si>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</si>
  <si>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</si>
  <si>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</si>
  <si>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</si>
  <si>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</si>
  <si>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</si>
  <si>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</si>
  <si>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</si>
  <si>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</si>
  <si>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</si>
  <si>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</si>
  <si>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</si>
  <si>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</si>
  <si>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</si>
  <si>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</si>
  <si>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</si>
  <si>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</si>
  <si>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</si>
  <si>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</si>
  <si>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</si>
  <si>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</si>
  <si>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</si>
  <si>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</si>
  <si>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</si>
  <si>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</si>
  <si>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</si>
  <si>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</si>
  <si>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</si>
  <si>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</si>
  <si>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</si>
  <si>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</si>
  <si>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</si>
  <si>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</si>
  <si>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</si>
  <si>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</si>
  <si>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</si>
  <si>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</si>
  <si>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</si>
  <si>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</si>
  <si>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</si>
  <si>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</si>
  <si>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</si>
  <si>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</si>
  <si>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</si>
  <si>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</si>
  <si>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</si>
  <si>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</si>
  <si>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</si>
  <si>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</si>
  <si>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</si>
  <si>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</si>
  <si>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</si>
  <si>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</si>
  <si>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</si>
  <si>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</si>
  <si>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</si>
  <si>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</si>
  <si>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</si>
  <si>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</si>
  <si>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</si>
  <si>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</si>
  <si>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</si>
  <si>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</si>
  <si>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</si>
  <si>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</si>
  <si>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</si>
  <si>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</si>
  <si>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</si>
  <si>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</si>
  <si>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</si>
  <si>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</si>
  <si>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</si>
  <si>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</si>
  <si>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</si>
  <si>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</si>
  <si>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</si>
  <si>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</si>
  <si>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</si>
  <si>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</si>
  <si>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</si>
  <si>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</si>
  <si>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</si>
  <si>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</si>
  <si>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</si>
  <si>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</si>
  <si>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</si>
  <si>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</si>
  <si>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</si>
  <si>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</si>
  <si>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</si>
  <si>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</si>
  <si>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</si>
  <si>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</si>
  <si>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</si>
  <si>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</si>
  <si>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</si>
  <si>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</si>
  <si>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</si>
  <si>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</si>
  <si>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</si>
  <si>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</si>
  <si>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</si>
  <si>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</si>
  <si>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</si>
  <si>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</si>
  <si>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</si>
  <si>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</si>
  <si>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</si>
  <si>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</si>
  <si>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</si>
  <si>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</si>
  <si>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</si>
  <si>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</si>
  <si>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</si>
  <si>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</si>
  <si>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</si>
  <si>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</si>
  <si>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</si>
  <si>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</si>
  <si>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</si>
  <si>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</si>
  <si>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</si>
  <si>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</si>
  <si>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</si>
  <si>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</si>
  <si>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</si>
  <si>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</si>
  <si>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</si>
  <si>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</si>
  <si>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</si>
  <si>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</si>
  <si>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</si>
  <si>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</si>
  <si>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</si>
  <si>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</si>
  <si>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</si>
  <si>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</si>
  <si>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</si>
  <si>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</si>
  <si>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</si>
  <si>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</si>
  <si>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</si>
  <si>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</si>
  <si>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</si>
  <si>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</si>
  <si>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</si>
  <si>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</si>
  <si>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</si>
  <si>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</si>
  <si>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</si>
  <si>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</si>
  <si>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</si>
  <si>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</si>
  <si>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</si>
  <si>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</si>
  <si>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</si>
  <si>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</si>
  <si>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</si>
  <si>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</si>
  <si>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</si>
  <si>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</si>
  <si>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</si>
  <si>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</si>
  <si>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</si>
  <si>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</si>
  <si>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</si>
  <si>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</si>
  <si>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</si>
  <si>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</si>
  <si>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</si>
  <si>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</si>
  <si>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</si>
  <si>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</si>
  <si>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</si>
  <si>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</si>
  <si>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</si>
  <si>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</si>
  <si>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</si>
  <si>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</si>
  <si>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</si>
  <si>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</si>
  <si>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</si>
  <si>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</si>
  <si>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</si>
  <si>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</si>
  <si>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</si>
  <si>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</si>
  <si>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</si>
  <si>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</si>
  <si>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</si>
  <si>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</si>
  <si>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</si>
  <si>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</si>
  <si>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</si>
  <si>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</si>
  <si>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</si>
  <si>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</si>
  <si>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PCM-20251106-00000735</t>
  </si>
  <si>
    <t>jed0337</t>
  </si>
  <si>
    <t>ETA 70 mins</t>
  </si>
  <si>
    <t>PCM-20251106-00000727</t>
  </si>
  <si>
    <t>Sceco Cut in Area and Team save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</si>
  <si>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</si>
  <si>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</si>
  <si>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</si>
  <si>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</si>
  <si>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</si>
  <si>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</si>
  <si>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</si>
  <si>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</si>
  <si>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</si>
  <si>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</si>
  <si>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team refule the PG ETA 40 mins, 40 min</t>
  </si>
  <si>
    <t>TT-20251106-00527, waiting separate TT</t>
  </si>
  <si>
    <t>N/A</t>
  </si>
  <si>
    <t>site located inside Kidana Project and no access for Car</t>
  </si>
  <si>
    <t>SCECO Blackout in HAJ area and Team securing HUB sites</t>
  </si>
  <si>
    <t>PCM-20251106-00000561</t>
  </si>
  <si>
    <t>EM team at site Connecting PG</t>
  </si>
  <si>
    <t>PCM-20251106-00000594</t>
  </si>
  <si>
    <t xml:space="preserve">EM team moved ETA: 45 min </t>
  </si>
  <si>
    <t xml:space="preserve">TT-20251106-00701 </t>
  </si>
  <si>
    <t>EM team moved ETA: 30 min</t>
  </si>
  <si>
    <t>EM team moved ETA: 40 min</t>
  </si>
  <si>
    <t>PCM-20251106-00000709</t>
  </si>
  <si>
    <t xml:space="preserve">EM team need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</si>
</sst>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3" totalsRowShown="0" headerRowDxfId="15" dataDxfId="14" headerRowBorderDxfId="12" tableBorderDxfId="13">
  <autoFilter ref="A1:L3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304.47107997685089</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1.0163924768494326</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1.3035995369136799E-2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45967.419505902777</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45967.419505902777</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45967.419505902777</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45967.419505902777</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45967.419505902777</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45967.419505902777</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45967.419505902777</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45967.419505902777</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45967.419505902777</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45967.419505902777</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45967.419505902777</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45967.419505902777</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45967.419505902777</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45967.419505902777</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45967.419505902777</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45967.419505902777</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45967.419505902777</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45967.419505902777</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45967.419505902777</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45967.419505902777</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45967.419505902777</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45967.419505902777</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45967.419505902777</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45967.419505902777</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45967.419505902777</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45967.419505902777</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45967.419505902777</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45967.419505902777</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45967.419505902777</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45967.419505902777</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45967.419505902777</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45967.419505902777</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45967.419505902777</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45967.419505902777</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45967.419505902777</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45967.419505902777</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45967.419505902777</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45967.419505902777</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45967.419505902777</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45967.419505902777</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45967.419505902777</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45967.419505902777</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45967.419505902777</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45967.419505902777</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45967.419505902777</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45967.419505902777</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45967.419505902777</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45967.419505902777</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45967.419505902777</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45967.419505902777</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45967.419505902777</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45967.419505902777</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45967.419505902777</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45967.419505902777</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45967.419505902777</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45967.419505902777</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45967.419505902777</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45967.419505902777</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45967.419505902777</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45967.419505902777</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45967.419505902777</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45967.419505902777</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45967.419505902777</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45967.419505902777</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45967.419505902777</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45967.419505902777</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45967.419505902777</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45967.419505902777</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45967.419505902777</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45967.419505902777</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45967.419505902777</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45967.419505902777</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45967.419505902777</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45967.419505902777</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45967.419505902777</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45967.419505902777</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45967.419505902777</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45967.419505902777</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45967.419505902777</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45967.419505902777</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45967.419505902777</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45967.419505902777</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45967.419505902777</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45967.419505902777</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142.41966793981555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45967.419505902777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45967.419505902777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45967.419505902777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45967.419505902777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45967.419505902777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45967.419505902777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45967.419505902777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45967.419505902777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45967.419505902777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45967.419505902777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45967.419505902777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45967.419505902777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45967.419505902777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45967.419505902777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45967.419505902777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45967.419505902777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45967.419505902777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45967.419505902777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45967.419505902777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45967.419505902777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45967.419505902777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45967.419505902777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45967.419505902777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45967.419505902777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45967.419505902777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45967.419505902777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45967.419505902777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45967.419505902777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45967.419505902777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45967.419505902777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45967.419505902777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45967.419505902777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45967.419505902777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45967.419505902777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45967.419505902777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45967.419505902777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45967.419505902777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45967.419505902777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45967.419505902777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45967.419505902777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45967.419505902777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45967.419505902777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45967.419505902777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45967.419505902777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45967.419505902777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45967.419505902777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45967.419505902777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45967.419505902777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45967.419505902777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45967.419505902777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45967.419505902777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45967.419505902777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45967.419505902777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45967.419505902777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45967.419505902777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45967.419505902777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45967.419505902777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45967.419505902777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45967.419505902777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45967.419505902777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45967.419505902777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45967.419505902777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45967.419505902777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45967.419505902777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45967.419505902777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45967.419505902777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45967.419505902777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45967.419505902777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45967.419505902777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45967.419505902777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45967.419505902777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45967.419505902777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45967.419505902777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45967.419505902777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45967.419505902777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45967.419505902777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45967.419505902777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45967.419505902777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45967.419505902777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45967.419505902777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45967.419505902777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45967.419505902777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45967.419505902777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45967.419505902777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45967.419505902777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45967.419505902777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45967.419505902777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45967.419505902777</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45967.419505902777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45967.419505902777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45967.419505902777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45967.419505902777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45967.419505902777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45967.419505902777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45967.419505902777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45967.419505902777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45967.419505902777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45967.419505902777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45967.419505902777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45967.419505902777</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45967.419505902777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45967.419505902777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45967.419505902777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45967.419505902777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45967.419505902777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45967.419505902777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45967.419505902777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45967.419505902777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45967.419505902777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45967.419505902777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45967.419505902777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45967.419505902777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45967.419505902777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45967.419505902777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45967.419505902777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45967.419505902777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45967.419505902777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45967.419505902777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45967.419505902777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45967.419505902777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45967.419505902777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45967.419505902777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45967.419505902777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45967.419505902777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45967.419505902777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45967.419505902777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45967.419505902777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45967.419505902777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45967.419505902777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45967.419505902777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45967.419505902777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45967.419505902777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45967.419505902777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45967.419505902777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45967.419505902777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45967.419505902777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45967.419505902777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45967.419505902777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45967.419505902777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45967.419505902777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45967.419505902777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45967.419505902777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45967.419505902777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45967.419505902777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45967.419505902777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45967.419505902777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45967.419505902777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45967.419505902777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45967.419505902777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45967.419505902777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45967.419505902777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45967.419505902777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45967.419505902777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45967.419505902777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45967.419505902777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45967.419505902777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45967.419505902777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45967.419505902777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45967.419505902777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45967.419505902777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45967.419505902777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45967.419505902777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45967.419505902777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45967.419505902777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45967.419505902777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45967.419505902777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45967.419505902777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45967.419505902777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45967.419505902777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45967.419505902777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45967.419505902777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45967.419505902777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45967.419505902777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45967.419505902777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45967.419505902777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45967.419505902777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45967.419505902777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45967.419505902777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45967.419505902777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45967.419505902777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45967.419505902777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45967.419505902777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45967.419505902777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45967.419505902777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45967.419505902777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45967.419505902777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45967.419505902777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45967.419505902777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45967.419505902777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45967.419505902777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45967.419505902777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45967.419505902777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45967.419505902777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45967.419505902777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45967.419505902777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45967.419505902777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45967.419505902777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45967.419505902777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45967.419505902777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45967.419505902777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45967.419505902777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45967.419505902777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45967.419505902777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45967.419505902777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45967.419505902777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45967.419505902777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45967.419505902777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45967.419505902777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45967.419505902777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45967.419505902777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45967.419505902777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45967.419505902777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45967.419505902777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45967.419505902777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45967.419505902777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45967.419505902777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45967.419505902777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45967.419505902777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45967.419505902777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45967.419505902777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45967.419505902777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45967.419505902777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45967.419505902777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45967.419505902777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45967.419505902777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45967.419505902777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45967.419505902777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45967.419505902777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45967.419505902777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45967.419505902777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45967.419505902777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45967.419505902777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45967.419505902777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45967.419505902777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45967.419505902777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45967.419505902777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45967.419505902777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45967.419505902777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45967.419505902777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45967.419505902777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45967.419505902777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45967.419505902777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45967.419505902777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45967.419505902777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45967.419505902777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45967.419505902777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45967.419505902777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45967.419505902777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45967.419505902777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45967.419505902777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45967.419505902777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45967.419505902777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45967.419505902777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45967.419505902777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45967.419505902777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45967.419505902777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45967.419505902777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45967.419505902777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45967.419505902777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45967.419505902777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45967.419505902777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45967.419505902777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45967.419505902777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45967.419505902777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45967.419505902777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45967.419505902777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45967.419505902777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45967.419505902777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45967.419505902777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45967.419505902777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45967.419505902777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45967.419505902777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45967.419505902777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45967.419505902777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45967.419505902777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45967.419505902777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45967.419505902777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45967.419505902777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45967.419505902777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45967.419505902777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45967.419505902777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45967.419505902777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45967.419505902777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45967.419505902777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45967.419505902777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45967.419505902777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45967.419505902777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45967.419505902777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45967.419505902777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45967.419505902777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45967.419505902777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45967.419505902777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45967.419505902777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45967.419505902777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45967.419505902777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45967.419505902777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45967.419505902777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45967.419505902777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45967.419505902777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45967.419505902777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45967.419505902777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45967.419505902777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45967.419505902777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45967.419505902777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45967.419505902777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45967.419505902777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45967.419505902777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45967.419505902777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45967.419505902777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45967.419505902777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45967.419505902777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45967.419505902777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45967.419505902777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45967.419505902777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45967.419505902777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45967.419505902777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45967.419505902777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45967.419505902777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45967.419505902777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45967.419505902777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45967.419505902777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45967.419505902777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45967.419505902777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45967.419505902777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45967.419505902777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45967.419505902777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45967.419505902777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45967.419505902777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45967.419505902777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45967.419505902777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45967.419505902777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45967.419505902777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45967.419505902777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45967.419505902777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45967.419505902777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45967.419505902777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45967.419505902777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45967.419505902777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45967.419505902777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45967.419505902777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45967.419505902777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45967.419505902777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45967.419505902777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45967.419505902777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45967.419505902777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45967.419505902777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45967.419505902777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45967.419505902777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45967.419505902777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45967.419505902777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45967.419505902777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45967.419505902777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45967.419505902777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45967.419505902777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45967.419505902777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45967.419505902777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45967.419505902777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45967.419505902777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45967.419505902777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45967.419505902777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45967.419505902777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45967.419505902777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45967.419505902777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45967.419505902777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45967.419505902777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45967.419505902777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45967.419505902777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45967.419505902777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45967.419505902777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45967.419505902777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45967.419505902777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45967.419505902777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45967.419505902777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45967.419505902777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45967.419505902777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45967.419505902777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45967.419505902777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45967.419505902777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45967.419505902777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45967.419505902777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45967.419505902777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45967.419505902777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45967.419505902777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45967.419505902777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45967.419505902777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45967.419505902777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45967.419505902777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45967.419505902777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45967.419505902777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45967.419505902777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45967.419505902777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45967.419505902777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45967.419505902777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45967.419505902777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45967.419505902777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45967.419505902777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45967.419505902777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45967.419505902777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45967.419505902777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45967.419505902777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45967.419505902777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45967.419505902777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45967.419505902777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45967.419505902777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45967.419505902777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45967.419505902777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45967.419505902777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45967.419505902777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45967.419505902777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45967.419505902777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45967.419505902777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45967.419505902777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45967.419505902777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45967.419505902777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45967.419505902777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45967.419505902777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45967.419505902777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45967.419505902777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45967.419505902777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45967.419505902777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45967.419505902777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45967.419505902777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45967.419505902777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45967.419505902777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45967.419505902777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45967.419505902777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45967.419505902777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45967.419505902777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45967.419505902777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45967.419505902777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45967.419505902777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45967.419505902777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45967.419505902777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45967.419505902777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45967.419505902777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45967.419505902777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45967.419505902777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45967.419505902777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45967.419505902777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45967.419505902777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45967.419505902777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45967.419505902777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45967.419505902777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45967.419505902777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45967.419505902777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45967.419505902777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45967.419505902777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45967.419505902777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45967.419505902777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45967.419505902777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45967.419505902777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45967.419505902777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45967.419505902777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45967.419505902777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45967.419505902777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45967.419505902777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45967.419505902777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45967.419505902777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45967.419505902777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45967.419505902777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45967.419505902777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45967.419505902777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45967.419505902777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45967.419505902777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45967.419505902777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45967.419505902777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45967.419505902777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45967.419505902777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45967.419505902777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45967.419505902777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45967.419505902777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45967.419505902777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45967.419505902777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45967.419505902777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45967.419505902777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45967.419505902777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45967.419505902777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45967.419505902777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45967.419505902777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45967.419505902777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45967.419505902777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45967.419505902777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45967.419505902777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45967.419505902777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45967.419505902777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45967.419505902777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45967.419505902777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45967.419505902777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45967.419505902777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45967.419505902777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45967.419505902777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45967.419505902777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45967.419505902777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45967.419505902777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45967.419505902777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45967.419505902777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45967.419505902777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45967.419505902777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45967.419505902777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45967.419505902777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45967.419505902777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45967.419505902777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45967.419505902777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45967.419505902777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45967.419505902777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45967.419505902777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45967.419505902777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45967.419505902777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45967.419505902777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45967.419505902777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45967.419505902777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45967.419505902777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45967.419505902777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45967.419505902777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45967.419505902777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45967.419505902777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45967.419505902777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45967.419505902777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45967.419505902777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45967.419505902777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45967.419505902777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45967.419505902777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45967.419505902777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45967.419505902777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45967.419505902777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45967.419505902777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45967.419505902777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45967.419505902777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45967.419505902777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45967.419505902777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45967.419505902777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45967.419505902777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45967.419505902777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45967.419505902777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45967.419505902777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45967.419505902777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45967.419505902777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45967.419505902777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45967.419505902777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45967.419505902777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45967.419505902777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45967.419505902777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45967.419505902777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45967.419505902777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45967.419505902777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45967.419505902777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45967.419505902777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45967.419505902777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45967.419505902777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45967.419505902777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45967.419505902777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45967.419505902777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45967.419505902777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45967.419505902777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45967.419505902777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45967.419505902777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45967.419505902777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45967.419505902777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45967.419505902777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45967.419505902777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45967.419505902777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45967.419505902777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45967.419505902777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45967.419505902777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45967.419505902777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45967.419505902777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45967.419505902777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45967.419505902777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45967.419505902777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45967.419505902777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45967.419505902777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45967.419505902777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45967.419505902777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45967.419505902777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45967.419505902777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45967.419505902777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45967.419505902777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45967.419505902777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45967.419505902777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45967.419505902777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45967.419505902777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45967.419505902777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45967.419505902777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45967.419505902777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45967.419505902777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45967.419505902777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45967.419505902777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45967.419505902777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45967.419505902777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45967.419505902777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45967.419505902777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45967.419505902777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45967.419505902777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45967.419505902777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45967.419505902777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45967.419505902777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45967.419505902777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45967.419505902777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45967.419505902777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45967.419505902777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45967.419505902777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45967.419505902777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45967.419505902777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45967.419505902777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45967.419505902777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45967.419505902777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45967.419505902777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45967.419505902777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45967.419505902777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45967.419505902777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45967.419505902777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45967.419505902777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45967.419505902777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45967.419505902777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45967.419505902777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45967.419505902777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45967.419505902777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45967.419505902777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45967.419505902777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45967.419505902777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45967.419505902777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45967.419505902777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45967.419505902777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45967.419505902777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45967.419505902777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45967.419505902777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45967.419505902777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45967.419505902777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45967.419505902777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45967.419505902777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45967.419505902777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45967.419505902777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45967.419505902777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45967.419505902777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45967.419505902777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45967.419505902777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45967.419505902777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45967.419505902777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45967.419505902777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45967.419505902777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45967.419505902777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45967.419505902777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45967.419505902777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45967.419505902777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45967.419505902777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45967.419505902777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45967.419505902777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45967.419505902777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45967.419505902777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45967.419505902777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45967.419505902777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45967.419505902777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45967.419505902777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45967.419505902777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45967.419505902777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45967.419505902777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45967.419505902777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45967.419505902777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45967.419505902777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45967.419505902777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45967.419505902777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45967.419505902777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45967.419505902777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45967.419505902777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45967.419505902777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45967.419505902777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45967.419505902777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45967.419505902777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45967.419505902777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45967.419505902777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45967.419505902777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45967.419505902777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45967.419505902777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45967.419505902777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45967.419505902777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45967.419505902777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45967.419505902777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45967.419505902777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45967.419505902777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45967.419505902777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45967.419505902777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45967.419505902777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45967.419505902777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45967.419505902777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45967.419505902777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45967.419505902777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45967.419505902777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45967.419505902777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45967.419505902777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45967.419505902777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45967.419505902777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45967.419505902777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45967.419505902777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45967.419505902777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45967.419505902777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45967.419505902777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45967.419505902777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45967.419505902777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45967.419505902777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45967.419505902777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45967.419505902777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45967.419505902777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45967.419505902777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45967.419505902777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45967.419505902777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45967.419505902777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45967.419505902777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45967.419505902777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45967.419505902777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45967.419505902777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45967.419505902777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45967.419505902777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45967.419505902777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45967.419505902777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45967.419505902777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45967.419505902777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45967.419505902777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45967.419505902777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45967.419505902777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45967.419505902777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45967.419505902777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45967.419505902777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45967.419505902777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45967.419505902777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45967.419505902777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45967.419505902777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45967.419505902777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45967.419505902777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45967.419505902777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45967.419505902777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45967.419505902777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45967.419505902777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45967.419505902777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45967.419505902777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45967.419505902777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45967.419505902777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45967.419505902777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45967.419505902777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45967.419505902777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45967.419505902777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45967.419505902777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45967.419505902777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45967.419505902777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45967.419505902777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45967.419505902777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45967.419505902777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45967.419505902777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45967.419505902777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45967.419505902777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45967.419505902777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45967.419505902777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45967.419505902777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45967.419505902777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45967.419505902777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45967.419505902777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45967.419505902777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45967.419505902777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45967.419505902777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45967.419505902777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45967.419505902777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45967.419505902777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45967.419505902777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45967.419505902777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45967.419505902777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45967.419505902777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45967.419505902777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45967.419505902777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45967.419505902777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45967.419505902777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45967.419505902777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45967.419505902777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45967.419505902777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45967.419505902777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45967.419505902777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45967.419505902777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45967.419505902777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45967.419505902777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45967.419505902777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45967.419505902777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45967.419505902777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45967.419505902777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45967.419505902777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45967.419505902777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45967.419505902777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45967.419505902777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45967.419505902777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45967.419505902777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45967.419505902777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45967.419505902777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45967.419505902777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45967.419505902777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45967.419505902777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45967.419505902777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45967.419505902777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45967.419505902777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45967.419505902777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45967.419505902777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45967.419505902777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45967.419505902777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45967.419505902777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45967.419505902777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45967.419505902777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45967.419505902777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45967.419505902777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45967.419505902777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45967.419505902777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45967.419505902777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45967.419505902777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45967.419505902777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45967.419505902777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45967.419505902777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45967.419505902777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45967.419505902777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45967.419505902777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45967.419505902777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45967.419505902777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45967.419505902777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45967.419505902777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45967.419505902777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45967.419505902777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45967.419505902777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45967.419505902777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45967.419505902777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45967.419505902777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45967.419505902777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45967.419505902777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45967.419505902777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45967.419505902777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45967.419505902777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45967.419505902777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45967.419505902777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45967.419505902777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45967.419505902777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45967.419505902777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45967.419505902777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45967.419505902777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45967.419505902777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45967.419505902777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45967.419505902777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45967.419505902777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45967.419505902777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45967.419505902777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45967.419505902777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45967.419505902777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45967.419505902777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45967.419505902777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45967.419505902777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45967.419505902777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45967.419505902777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45967.419505902777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45967.419505902777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45967.419505902777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45967.419505902777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45967.419505902777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45967.419505902777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45967.419505902777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45967.419505902777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45967.419505902777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45967.419505902777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45967.419505902777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45967.419505902777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45967.419505902777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45967.419505902777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45967.419505902777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45967.419505902777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45967.419505902777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45967.419505902777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45967.419505902777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45967.419505902777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45967.419505902777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45967.419505902777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45967.419505902777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45967.419505902777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45967.419505902777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45967.419505902777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45967.419505902777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45967.419505902777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45967.419505902777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45967.419505902777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45967.419505902777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45967.419505902777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45967.419505902777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45967.419505902777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45967.419505902777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45967.419505902777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45967.419505902777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45967.419505902777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45967.419505902777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45967.419505902777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45967.419505902777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45967.419505902777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45967.419505902777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45967.419505902777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45967.419505902777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45967.419505902777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45967.419505902777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45967.419505902777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45967.419505902777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45967.419505902777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45967.419505902777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45967.419505902777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45967.419505902777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45967.419505902777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45967.419505902777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45967.419505902777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45967.419505902777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45967.419505902777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45967.419505902777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45967.419505902777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45967.419505902777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45967.419505902777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45967.419505902777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45967.419505902777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45967.419505902777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45967.419505902777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45967.419505902777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45967.419505902777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45967.419505902777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45967.419505902777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45967.419505902777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45967.419505902777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45967.419505902777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45967.419505902777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45967.419505902777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45967.419505902777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45967.419505902777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45967.419505902777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45967.419505902777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45967.419505902777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45967.419505902777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45967.419505902777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45967.419505902777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45967.419505902777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45967.419505902777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45967.419505902777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45967.419505902777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45967.419505902777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45967.419505902777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45967.419505902777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45967.419505902777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45967.419505902777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45967.419505902777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45967.419505902777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45967.419505902777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45967.419505902777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45967.419505902777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45967.419505902777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45967.419505902777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45967.419505902777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45967.419505902777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45967.419505902777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45967.419505902777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45967.419505902777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45967.419505902777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45967.419505902777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45967.419505902777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45967.419505902777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45967.419505902777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45967.419505902777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45967.419505902777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45967.419505902777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45967.419505902777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45967.419505902777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45967.419505902777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45967.419505902777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45967.419505902777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45967.419505902777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45967.419505902777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45967.419505902777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45967.419505902777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45967.419505902777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45967.419505902777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45967.419505902777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45967.419505902777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45967.419505902777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45967.419505902777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45967.419505902777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45967.419505902777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45967.419505902777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45967.419505902777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45967.419505902777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45967.419505902777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45967.419505902777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45967.419505902777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45967.419505902777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45967.419505902777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45967.419505902777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45967.419505902777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45967.419505902777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45967.419505902777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45967.419505902777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45967.419505902777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45967.419505902777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45967.419505902777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45967.419505902777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45967.419505902777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45967.419505902777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45967.419505902777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45967.419505902777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45967.419505902777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45967.419505902777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45967.419505902777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45967.419505902777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45967.419505902777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45967.419505902777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45967.419505902777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45967.419505902777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45967.419505902777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45967.419505902777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45967.419505902777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45967.419505902777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45967.419505902777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45967.419505902777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45967.419505902777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45967.419505902777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45967.419505902777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45967.419505902777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45967.419505902777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45967.419505902777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45967.419505902777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45967.419505902777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45967.419505902777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45967.419505902777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45967.419505902777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45967.419505902777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45967.419505902777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45967.419505902777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45967.419505902777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45967.419505902777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45967.419505902777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45967.419505902777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45967.419505902777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45967.419505902777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45967.419505902777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45967.419505902777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45967.419505902777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45967.419505902777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45967.419505902777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45967.419505902777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45967.419505902777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45967.419505902777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45967.419505902777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45967.419505902777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45967.419505902777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45967.419505902777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45967.419505902777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45967.419505902777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45967.419505902777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45967.419505902777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45967.419505902777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45967.419505902777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45967.419505902777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45967.419505902777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45967.419505902777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45967.419505902777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45967.419505902777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45967.419505902777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45967.419505902777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45967.419505902777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45967.419505902777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45967.419505902777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45967.419505902777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45967.419505902777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45967.419505902777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45967.419505902777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45967.419505902777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45967.419505902777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45967.419505902777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45967.419505902777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45967.419505902777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45967.419505902777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45967.419505902777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45967.419505902777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45967.419505902777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45967.419505902777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45967.419505902777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45967.419505902777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45967.419505902777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45967.419505902777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45967.419505902777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45967.419505902777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45967.419505902777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45967.419505902777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45967.419505902777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45967.419505902777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45967.419505902777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45967.419505902777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45967.419505902777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45967.419505902777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45967.419505902777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45967.419505902777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45967.419505902777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45967.419505902777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45967.419505902777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45967.419505902777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45967.419505902777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45967.419505902777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45967.419505902777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45967.419505902777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45967.419505902777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45967.419505902777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45967.419505902777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45967.419505902777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45967.419505902777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45967.419505902777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45967.419505902777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45967.419505902777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45967.419505902777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45967.419505902777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45967.419505902777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45967.419505902777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45967.419505902777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45967.419505902777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45967.419505902777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45967.419505902777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45967.419505902777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45967.419505902777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45967.419505902777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45967.419505902777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45967.419505902777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45967.419505902777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45967.419505902777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45967.419505902777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45967.419505902777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45967.419505902777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45967.419505902777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45967.419505902777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45967.419505902777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45967.419505902777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45967.419505902777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45967.419505902777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45967.419505902777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45967.419505902777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45967.419505902777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45967.419505902777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45967.419505902777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45967.419505902777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45967.419505902777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45967.419505902777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45967.419505902777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45967.419505902777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45967.419505902777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45967.419505902777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45967.419505902777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45967.419505902777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45967.419505902777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45967.419505902777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45967.419505902777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45967.419505902777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45967.419505902777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45967.419505902777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263.93878831018083</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1</v>
      </c>
      <c r="D3" s="92" t="s">
        <v>39114</v>
      </c>
      <c r="E3" s="95" t="s">
        <v>39021</v>
      </c>
      <c r="F3" s="112">
        <v>45967.397488425922</v>
      </c>
      <c r="G3" s="113">
        <f ca="1">IFERROR(NOW()-F3,"")</f>
        <v>2.2017476854671258E-2</v>
      </c>
      <c r="H3" s="112">
        <v>45967.391238425924</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4</v>
      </c>
      <c r="D4" s="92" t="s">
        <v>36675</v>
      </c>
      <c r="E4" s="95" t="s">
        <v>39021</v>
      </c>
      <c r="F4" s="112">
        <v>45967.395231481481</v>
      </c>
      <c r="G4" s="113">
        <f ca="1">IFERROR(NOW()-F4,"")</f>
        <v>2.4274421295558568E-2</v>
      </c>
      <c r="H4" s="112">
        <v>45967.385509259257</v>
      </c>
      <c r="I4" s="108" t="str">
        <f>IFERROR(VLOOKUP(D4,DB!A:F,6,0),"")</f>
        <v>SCECO</v>
      </c>
      <c r="J4" s="108" t="str">
        <f>IFERROR(VLOOKUP(D4,DB!A:G,7,0),"")</f>
        <v>Vandalized</v>
      </c>
      <c r="K4" s="114" t="s">
        <v>39117</v>
      </c>
      <c r="L4" s="110" t="str">
        <f>IFERROR(VLOOKUP(D4,DB!A:I,9,0),"")</f>
        <v>Latis</v>
      </c>
    </row>
    <row r="5" spans="1:16" ht="15" customHeight="1">
      <c r="A5" s="108"/>
      <c r="B5" s="108" t="str">
        <f>IFERROR(VLOOKUP(D5,DB!A:K,11,0),"")</f>
        <v/>
      </c>
      <c r="C5" s="109"/>
      <c r="D5" s="92"/>
      <c r="E5" s="95"/>
      <c r="F5" s="112"/>
      <c r="G5" s="113">
        <f ca="1">IFERROR(NOW()-F5,"")</f>
        <v>45967.419505902777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45967.419505902777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45967.419505902777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45967.419505902777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45967.419505902777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45967.419505902777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45967.419505902777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45967.419505902777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45967.419505902777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45967.419505902777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45967.419505902777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45967.419505902777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45967.419505902777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45967.419505902777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45967.419505902777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45967.419505902777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45967.419505902777</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45967.419505902777</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45967.419505902777</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45967.419505902777</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45967.419505902777</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45967.419505902777</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45967.419505902777</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45967.419505902777</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45967.419505902777</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45967.419505902777</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45967.419505902777</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45967.419505902777</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45967.419505902777</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K8" sqref="K8"/>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39118</v>
      </c>
      <c r="B2" s="37" t="str">
        <f>IFERROR(VLOOKUP(D2,DB!A:K,11,0),"")</f>
        <v>R5</v>
      </c>
      <c r="C2" s="37">
        <v>3</v>
      </c>
      <c r="D2" s="107" t="s">
        <v>36011</v>
      </c>
      <c r="E2" s="37" t="s">
        <v>39021</v>
      </c>
      <c r="F2" s="38">
        <v>45891.832060185188</v>
      </c>
      <c r="G2" s="130">
        <f ca="1">IFERROR(NOW()-F2,"")</f>
        <v>75.587445717588707</v>
      </c>
      <c r="H2" s="38">
        <v>45891.790393518517</v>
      </c>
      <c r="I2" s="37" t="str">
        <f>IFERROR(VLOOKUP(D2,DB!A:F,6,0),"")</f>
        <v>Generator-SG</v>
      </c>
      <c r="J2" s="37" t="str">
        <f>IFERROR(VLOOKUP(D2,DB!A:G,7,0),"")</f>
        <v>Vandalized</v>
      </c>
      <c r="K2" s="37" t="s">
        <v>39119</v>
      </c>
      <c r="L2" s="37" t="str">
        <f>IFERROR(VLOOKUP(D2,DB!A:I,9,0),"")</f>
        <v>Latis</v>
      </c>
      <c r="M2" s="106"/>
    </row>
    <row r="3" spans="1:13" ht="30.75">
      <c r="A3" s="37" t="s">
        <v>39120</v>
      </c>
      <c r="B3" s="37" t="str">
        <f>IFERROR(VLOOKUP(D3,DB!A:K,11,0),"")</f>
        <v>R5</v>
      </c>
      <c r="C3" s="37">
        <v>1</v>
      </c>
      <c r="D3" s="37" t="s">
        <v>33268</v>
      </c>
      <c r="E3" s="37" t="s">
        <v>39104</v>
      </c>
      <c r="F3" s="38">
        <v>45926.188877314817</v>
      </c>
      <c r="G3" s="130">
        <f t="shared" ref="G3" ca="1" si="0">IFERROR(NOW()-F3,"")</f>
        <v>41.230628587960382</v>
      </c>
      <c r="H3" s="38">
        <v>45926.158159722225</v>
      </c>
      <c r="I3" s="37" t="str">
        <f>IFERROR(VLOOKUP(D3,DB!A:F,6,0),"")</f>
        <v>SCECO</v>
      </c>
      <c r="J3" s="37" t="str">
        <f>IFERROR(VLOOKUP(D3,DB!A:G,7,0),"")</f>
        <v>Good</v>
      </c>
      <c r="K3" s="37" t="s">
        <v>39121</v>
      </c>
      <c r="L3" s="37" t="str">
        <f>IFERROR(VLOOKUP(D3,DB!A:I,9,0),"")</f>
        <v>Latis</v>
      </c>
      <c r="M3" s="106"/>
    </row>
    <row r="4" spans="1:13" ht="48" customHeight="1">
      <c r="A4" s="138" t="s">
        <v>39122</v>
      </c>
      <c r="B4" s="138" t="str">
        <f>IFERROR(VLOOKUP(D4,DB!A:K,11,0),"")</f>
        <v>R5</v>
      </c>
      <c r="C4" s="138">
        <v>1</v>
      </c>
      <c r="D4" s="138" t="s">
        <v>34758</v>
      </c>
      <c r="E4" s="138" t="s">
        <v>39104</v>
      </c>
      <c r="F4" s="139">
        <v>45948.661111111112</v>
      </c>
      <c r="G4" s="140">
        <f ca="1">IFERROR(NOW()-F4,"")</f>
        <v>18.758394791664614</v>
      </c>
      <c r="H4" s="139">
        <v>45948.661111111112</v>
      </c>
      <c r="I4" s="138" t="str">
        <f>IFERROR(VLOOKUP(D4,DB!A:F,6,0),"")</f>
        <v>SCECO</v>
      </c>
      <c r="J4" s="138" t="str">
        <f>IFERROR(VLOOKUP(D4,DB!A:G,7,0),"")</f>
        <v>Dead</v>
      </c>
      <c r="K4" s="138" t="s">
        <v>39123</v>
      </c>
      <c r="L4" s="138" t="str">
        <f>IFERROR(VLOOKUP(D4,DB!A:I,9,0),"")</f>
        <v>Latis</v>
      </c>
    </row>
    <row r="5" spans="1:13" ht="30.75">
      <c r="A5" s="138" t="s">
        <v>39124</v>
      </c>
      <c r="B5" s="138" t="str">
        <f>IFERROR(VLOOKUP(D5,DB!A:K,11,0),"")</f>
        <v>R5</v>
      </c>
      <c r="C5" s="138">
        <v>1</v>
      </c>
      <c r="D5" s="138" t="s">
        <v>32330</v>
      </c>
      <c r="E5" s="138" t="s">
        <v>39021</v>
      </c>
      <c r="F5" s="139">
        <v>45966.952418981484</v>
      </c>
      <c r="G5" s="140">
        <f ca="1">IFERROR(NOW()-F5,"")</f>
        <v>0.46708692129323026</v>
      </c>
      <c r="H5" s="139">
        <v>45966.946793981479</v>
      </c>
      <c r="I5" s="138" t="str">
        <f>IFERROR(VLOOKUP(D5,DB!A:F,6,0),"")</f>
        <v>SCECO</v>
      </c>
      <c r="J5" s="138" t="str">
        <f>IFERROR(VLOOKUP(D5,DB!A:G,7,0),"")</f>
        <v>Dead</v>
      </c>
      <c r="K5" s="138" t="s">
        <v>39125</v>
      </c>
      <c r="L5" s="138" t="str">
        <f>IFERROR(VLOOKUP(D5,DB!A:I,9,0),"")</f>
        <v>Latis</v>
      </c>
    </row>
    <row r="6" spans="1:13" ht="15">
      <c r="A6" s="138" t="s">
        <v>39126</v>
      </c>
      <c r="B6" s="138" t="str">
        <f>IFERROR(VLOOKUP(D6,DB!A:K,11,0),"")</f>
        <v>R5</v>
      </c>
      <c r="C6" s="138">
        <v>2</v>
      </c>
      <c r="D6" s="138" t="s">
        <v>38182</v>
      </c>
      <c r="E6" s="138" t="s">
        <v>39127</v>
      </c>
      <c r="F6" s="139">
        <v>45967.317928240744</v>
      </c>
      <c r="G6" s="140">
        <f ca="1">IFERROR(NOW()-F6,"")</f>
        <v>0.10157766203337815</v>
      </c>
      <c r="H6" s="139">
        <v>45967.31040509259</v>
      </c>
      <c r="I6" s="138" t="str">
        <f>IFERROR(VLOOKUP(D6,DB!A:F,6,0),"")</f>
        <v>SCECO</v>
      </c>
      <c r="J6" s="138" t="str">
        <f>IFERROR(VLOOKUP(D6,DB!A:G,7,0),"")</f>
        <v>Haj Removal</v>
      </c>
      <c r="K6" s="138" t="s">
        <v>39128</v>
      </c>
      <c r="L6" s="138" t="str">
        <f>IFERROR(VLOOKUP(D6,DB!A:I,9,0),"")</f>
        <v>Latis</v>
      </c>
    </row>
    <row r="7" spans="1:13" ht="30.75">
      <c r="A7" s="138" t="s">
        <v>39129</v>
      </c>
      <c r="B7" s="138" t="str">
        <f>IFERROR(VLOOKUP(D7,DB!A:K,11,0),"")</f>
        <v>R5</v>
      </c>
      <c r="C7" s="138">
        <v>2</v>
      </c>
      <c r="D7" s="138" t="s">
        <v>38250</v>
      </c>
      <c r="E7" s="138" t="s">
        <v>39127</v>
      </c>
      <c r="F7" s="139" t="s">
        <v>39130</v>
      </c>
      <c r="G7" s="140" t="str">
        <f ca="1">IFERROR(NOW()-F7,"")</f>
        <v/>
      </c>
      <c r="H7" s="139">
        <v>45967.31040509259</v>
      </c>
      <c r="I7" s="138" t="str">
        <f>IFERROR(VLOOKUP(D7,DB!A:F,6,0),"")</f>
        <v>SCECO</v>
      </c>
      <c r="J7" s="138" t="str">
        <f>IFERROR(VLOOKUP(D7,DB!A:G,7,0),"")</f>
        <v>Haj Removal</v>
      </c>
      <c r="K7" s="138" t="s">
        <v>39131</v>
      </c>
      <c r="L7" s="138" t="str">
        <f>IFERROR(VLOOKUP(D7,DB!A:I,9,0),"")</f>
        <v>Latis</v>
      </c>
    </row>
    <row r="8" spans="1:13" ht="30.75">
      <c r="A8" s="138" t="s">
        <v>39129</v>
      </c>
      <c r="B8" s="138" t="str">
        <f>IFERROR(VLOOKUP(D8,DB!A:K,11,0),"")</f>
        <v>R5</v>
      </c>
      <c r="C8" s="138">
        <v>1</v>
      </c>
      <c r="D8" s="138" t="s">
        <v>38135</v>
      </c>
      <c r="E8" s="138" t="s">
        <v>39127</v>
      </c>
      <c r="F8" s="139" t="s">
        <v>39130</v>
      </c>
      <c r="G8" s="140" t="str">
        <f ca="1">IFERROR(NOW()-F8,"")</f>
        <v/>
      </c>
      <c r="H8" s="139">
        <v>45967.31040509259</v>
      </c>
      <c r="I8" s="138" t="str">
        <f>IFERROR(VLOOKUP(D8,DB!A:F,6,0),"")</f>
        <v>SCECO</v>
      </c>
      <c r="J8" s="138" t="str">
        <f>IFERROR(VLOOKUP(D8,DB!A:G,7,0),"")</f>
        <v>Haj Removal</v>
      </c>
      <c r="K8" s="138" t="s">
        <v>39131</v>
      </c>
      <c r="L8" s="138" t="str">
        <f>IFERROR(VLOOKUP(D8,DB!A:I,9,0),"")</f>
        <v>Latis</v>
      </c>
    </row>
    <row r="9" spans="1:13" ht="30.75">
      <c r="A9" s="138" t="s">
        <v>39129</v>
      </c>
      <c r="B9" s="138" t="str">
        <f>IFERROR(VLOOKUP(D9,DB!A:K,11,0),"")</f>
        <v>R5</v>
      </c>
      <c r="C9" s="138">
        <v>1</v>
      </c>
      <c r="D9" s="138" t="s">
        <v>38183</v>
      </c>
      <c r="E9" s="138" t="s">
        <v>39127</v>
      </c>
      <c r="F9" s="139" t="s">
        <v>39130</v>
      </c>
      <c r="G9" s="140" t="str">
        <f ca="1">IFERROR(NOW()-F9,"")</f>
        <v/>
      </c>
      <c r="H9" s="139">
        <v>45967.31040509259</v>
      </c>
      <c r="I9" s="138" t="str">
        <f>IFERROR(VLOOKUP(D9,DB!A:F,6,0),"")</f>
        <v>SCECO</v>
      </c>
      <c r="J9" s="138" t="str">
        <f>IFERROR(VLOOKUP(D9,DB!A:G,7,0),"")</f>
        <v>Haj Removal</v>
      </c>
      <c r="K9" s="138" t="s">
        <v>39132</v>
      </c>
      <c r="L9" s="138" t="str">
        <f>IFERROR(VLOOKUP(D9,DB!A:I,9,0),"")</f>
        <v>Latis</v>
      </c>
    </row>
    <row r="10" spans="1:13" ht="30.75">
      <c r="A10" s="138" t="s">
        <v>39129</v>
      </c>
      <c r="B10" s="138" t="str">
        <f>IFERROR(VLOOKUP(D10,DB!A:K,11,0),"")</f>
        <v>R5</v>
      </c>
      <c r="C10" s="138">
        <v>1</v>
      </c>
      <c r="D10" s="138" t="s">
        <v>38316</v>
      </c>
      <c r="E10" s="138" t="s">
        <v>39127</v>
      </c>
      <c r="F10" s="139" t="s">
        <v>39130</v>
      </c>
      <c r="G10" s="140" t="str">
        <f ca="1">IFERROR(NOW()-F10,"")</f>
        <v/>
      </c>
      <c r="H10" s="139">
        <v>45967.31040509259</v>
      </c>
      <c r="I10" s="138" t="str">
        <f>IFERROR(VLOOKUP(D10,DB!A:F,6,0),"")</f>
        <v>SCECO</v>
      </c>
      <c r="J10" s="138" t="str">
        <f>IFERROR(VLOOKUP(D10,DB!A:G,7,0),"")</f>
        <v>Haj Removal</v>
      </c>
      <c r="K10" s="138" t="s">
        <v>39132</v>
      </c>
      <c r="L10" s="138" t="str">
        <f>IFERROR(VLOOKUP(D10,DB!A:I,9,0),"")</f>
        <v>Latis</v>
      </c>
    </row>
    <row r="11" spans="1:13" ht="30.75">
      <c r="A11" s="138" t="s">
        <v>39129</v>
      </c>
      <c r="B11" s="138" t="str">
        <f>IFERROR(VLOOKUP(D11,DB!A:K,11,0),"")</f>
        <v>R5</v>
      </c>
      <c r="C11" s="138">
        <v>1</v>
      </c>
      <c r="D11" s="138" t="s">
        <v>38122</v>
      </c>
      <c r="E11" s="138" t="s">
        <v>39127</v>
      </c>
      <c r="F11" s="139" t="s">
        <v>39130</v>
      </c>
      <c r="G11" s="140" t="str">
        <f ca="1">IFERROR(NOW()-F11,"")</f>
        <v/>
      </c>
      <c r="H11" s="139">
        <v>45967.31040509259</v>
      </c>
      <c r="I11" s="138" t="str">
        <f>IFERROR(VLOOKUP(D11,DB!A:F,6,0),"")</f>
        <v>SCECO</v>
      </c>
      <c r="J11" s="138" t="str">
        <f>IFERROR(VLOOKUP(D11,DB!A:G,7,0),"")</f>
        <v>Haj Removal</v>
      </c>
      <c r="K11" s="138" t="s">
        <v>39132</v>
      </c>
      <c r="L11" s="138" t="str">
        <f>IFERROR(VLOOKUP(D11,DB!A:I,9,0),"")</f>
        <v>Latis</v>
      </c>
    </row>
    <row r="12" spans="1:13" ht="30.75">
      <c r="A12" s="138" t="s">
        <v>39129</v>
      </c>
      <c r="B12" s="138" t="str">
        <f>IFERROR(VLOOKUP(D12,DB!A:K,11,0),"")</f>
        <v>R5</v>
      </c>
      <c r="C12" s="138">
        <v>1</v>
      </c>
      <c r="D12" s="138" t="s">
        <v>38505</v>
      </c>
      <c r="E12" s="138" t="s">
        <v>39127</v>
      </c>
      <c r="F12" s="139" t="s">
        <v>39130</v>
      </c>
      <c r="G12" s="140" t="str">
        <f ca="1">IFERROR(NOW()-F12,"")</f>
        <v/>
      </c>
      <c r="H12" s="139">
        <v>45967.31040509259</v>
      </c>
      <c r="I12" s="138" t="str">
        <f>IFERROR(VLOOKUP(D12,DB!A:F,6,0),"")</f>
        <v>SCECO</v>
      </c>
      <c r="J12" s="138" t="str">
        <f>IFERROR(VLOOKUP(D12,DB!A:G,7,0),"")</f>
        <v>Haj Removal</v>
      </c>
      <c r="K12" s="138" t="s">
        <v>39132</v>
      </c>
      <c r="L12" s="138" t="str">
        <f>IFERROR(VLOOKUP(D12,DB!A:I,9,0),"")</f>
        <v>Latis</v>
      </c>
    </row>
    <row r="13" spans="1:13" ht="30.75">
      <c r="A13" s="138" t="s">
        <v>39129</v>
      </c>
      <c r="B13" s="138" t="str">
        <f>IFERROR(VLOOKUP(D13,DB!A:K,11,0),"")</f>
        <v>R5</v>
      </c>
      <c r="C13" s="138">
        <v>1</v>
      </c>
      <c r="D13" s="138" t="s">
        <v>38288</v>
      </c>
      <c r="E13" s="138" t="s">
        <v>39127</v>
      </c>
      <c r="F13" s="139" t="s">
        <v>39130</v>
      </c>
      <c r="G13" s="140" t="str">
        <f ca="1">IFERROR(NOW()-F13,"")</f>
        <v/>
      </c>
      <c r="H13" s="139">
        <v>45967.31040509259</v>
      </c>
      <c r="I13" s="138" t="str">
        <f>IFERROR(VLOOKUP(D13,DB!A:F,6,0),"")</f>
        <v>SCECO</v>
      </c>
      <c r="J13" s="138" t="str">
        <f>IFERROR(VLOOKUP(D13,DB!A:G,7,0),"")</f>
        <v>Haj Removal</v>
      </c>
      <c r="K13" s="138" t="s">
        <v>39131</v>
      </c>
      <c r="L13" s="138" t="str">
        <f>IFERROR(VLOOKUP(D13,DB!A:I,9,0),"")</f>
        <v>Latis</v>
      </c>
    </row>
    <row r="14" spans="1:13" ht="15">
      <c r="A14" s="138" t="s">
        <v>39133</v>
      </c>
      <c r="B14" s="138" t="str">
        <f>IFERROR(VLOOKUP(D14,DB!A:K,11,0),"")</f>
        <v>R5</v>
      </c>
      <c r="C14" s="138">
        <v>1</v>
      </c>
      <c r="D14" s="138" t="s">
        <v>34276</v>
      </c>
      <c r="E14" s="138" t="s">
        <v>39021</v>
      </c>
      <c r="F14" s="139">
        <v>45967.343564814815</v>
      </c>
      <c r="G14" s="140">
        <f ca="1">IFERROR(NOW()-F14,"")</f>
        <v>7.5941087961837184E-2</v>
      </c>
      <c r="H14" s="139">
        <v>45967.338043981479</v>
      </c>
      <c r="I14" s="138" t="str">
        <f>IFERROR(VLOOKUP(D14,DB!A:F,6,0),"")</f>
        <v>SCECO</v>
      </c>
      <c r="J14" s="138" t="str">
        <f>IFERROR(VLOOKUP(D14,DB!A:G,7,0),"")</f>
        <v>Vandalized</v>
      </c>
      <c r="K14" s="138" t="s">
        <v>39134</v>
      </c>
      <c r="L14" s="138" t="str">
        <f>IFERROR(VLOOKUP(D14,DB!A:I,9,0),"")</f>
        <v>Latis</v>
      </c>
    </row>
    <row r="15" spans="1:13" ht="15">
      <c r="A15" s="138" t="s">
        <v>39135</v>
      </c>
      <c r="B15" s="138" t="str">
        <f>IFERROR(VLOOKUP(D15,DB!A:K,11,0),"")</f>
        <v>R5</v>
      </c>
      <c r="C15" s="138">
        <v>2</v>
      </c>
      <c r="D15" s="138" t="s">
        <v>38440</v>
      </c>
      <c r="E15" s="138" t="s">
        <v>39021</v>
      </c>
      <c r="F15" s="139">
        <v>45967.354907407411</v>
      </c>
      <c r="G15" s="140">
        <f ca="1">IFERROR(NOW()-F15,"")</f>
        <v>6.4598495366226416E-2</v>
      </c>
      <c r="H15" s="139">
        <v>45967.348414351851</v>
      </c>
      <c r="I15" s="138" t="str">
        <f>IFERROR(VLOOKUP(D15,DB!A:F,6,0),"")</f>
        <v>Generator-SG</v>
      </c>
      <c r="J15" s="138" t="str">
        <f>IFERROR(VLOOKUP(D15,DB!A:G,7,0),"")</f>
        <v>Dead</v>
      </c>
      <c r="K15" s="138" t="s">
        <v>39136</v>
      </c>
      <c r="L15" s="138" t="str">
        <f>IFERROR(VLOOKUP(D15,DB!A:I,9,0),"")</f>
        <v>Latis</v>
      </c>
    </row>
    <row r="16" spans="1:13" ht="15">
      <c r="A16" s="138" t="s">
        <v>39137</v>
      </c>
      <c r="B16" s="138" t="str">
        <f>IFERROR(VLOOKUP(D16,DB!A:K,11,0),"")</f>
        <v>R5</v>
      </c>
      <c r="C16" s="138">
        <v>1</v>
      </c>
      <c r="D16" s="138" t="s">
        <v>14733</v>
      </c>
      <c r="E16" s="138" t="s">
        <v>39104</v>
      </c>
      <c r="F16" s="139"/>
      <c r="G16" s="140">
        <f ca="1">IFERROR(NOW()-F16,"")</f>
        <v>45967.419505902777</v>
      </c>
      <c r="H16" s="139">
        <v>45967.379143518519</v>
      </c>
      <c r="I16" s="138" t="str">
        <f>IFERROR(VLOOKUP(D16,DB!A:F,6,0),"")</f>
        <v>SCECO</v>
      </c>
      <c r="J16" s="138" t="str">
        <f>IFERROR(VLOOKUP(D16,DB!A:G,7,0),"")</f>
        <v>No BB Design</v>
      </c>
      <c r="K16" s="138" t="s">
        <v>39138</v>
      </c>
      <c r="L16" s="138" t="str">
        <f>IFERROR(VLOOKUP(D16,DB!A:I,9,0),"")</f>
        <v>Latis</v>
      </c>
    </row>
    <row r="17" spans="1:12" ht="15">
      <c r="A17" s="138" t="s">
        <v>39137</v>
      </c>
      <c r="B17" s="138" t="str">
        <f>IFERROR(VLOOKUP(D17,DB!A:K,11,0),"")</f>
        <v>R5</v>
      </c>
      <c r="C17" s="138">
        <v>2</v>
      </c>
      <c r="D17" s="138" t="s">
        <v>35548</v>
      </c>
      <c r="E17" s="138" t="s">
        <v>39104</v>
      </c>
      <c r="F17" s="139"/>
      <c r="G17" s="140">
        <f ca="1">IFERROR(NOW()-F17,"")</f>
        <v>45967.419505902777</v>
      </c>
      <c r="H17" s="139">
        <v>45967.379560185182</v>
      </c>
      <c r="I17" s="138" t="str">
        <f>IFERROR(VLOOKUP(D17,DB!A:F,6,0),"")</f>
        <v>Generator-SG</v>
      </c>
      <c r="J17" s="138" t="str">
        <f>IFERROR(VLOOKUP(D17,DB!A:G,7,0),"")</f>
        <v>Vandalized</v>
      </c>
      <c r="K17" s="138" t="s">
        <v>39139</v>
      </c>
      <c r="L17" s="138" t="str">
        <f>IFERROR(VLOOKUP(D17,DB!A:I,9,0),"")</f>
        <v>Latis</v>
      </c>
    </row>
    <row r="18" spans="1:12" ht="15">
      <c r="A18" s="138"/>
      <c r="B18" s="138" t="str">
        <f>IFERROR(VLOOKUP(D18,DB!A:K,11,0),"")</f>
        <v/>
      </c>
      <c r="C18" s="138"/>
      <c r="D18"/>
      <c r="E18" s="138"/>
      <c r="F18" s="139"/>
      <c r="G18" s="140">
        <f ca="1">IFERROR(NOW()-F18,"")</f>
        <v>45967.419505902777</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45967.419505902777</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45967.419505902777</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45967.419505902777</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45967.419505902777</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45967.419505902777</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45967.419505902777</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45967.419505902777</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45967.419505902777</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45967.419505902777</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45967.419505902777</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45967.419505902777</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45967.419505902777</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45967.419505902777</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45967.419505902777</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45967.419505902777</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45967.419505902777</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45967.419505902777</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45967.419505902777</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45967.419505902777</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45967.419505902777</v>
      </c>
      <c r="H38" s="139"/>
      <c r="I38" s="138" t="str">
        <f>IFERROR(VLOOKUP(D38,DB!A:F,6,0),"")</f>
        <v/>
      </c>
      <c r="J38" s="138" t="str">
        <f>IFERROR(VLOOKUP(D38,DB!A:G,7,0),"")</f>
        <v/>
      </c>
      <c r="K38" s="138"/>
      <c r="L38" s="138" t="str">
        <f>IFERROR(VLOOKUP(D38,DB!A:I,9,0),"")</f>
        <v/>
      </c>
    </row>
    <row r="39" spans="1:12" ht="15">
      <c r="A39" s="144"/>
      <c r="B39" s="144" t="str">
        <f>IFERROR(VLOOKUP(D39,DB!A:K,11,0),"")</f>
        <v/>
      </c>
      <c r="C39" s="144"/>
      <c r="D39" s="144"/>
      <c r="E39" s="144"/>
      <c r="F39" s="145"/>
      <c r="G39" s="146">
        <f ca="1">IFERROR(NOW()-F39,"")</f>
        <v>45967.419505902777</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45967.419505902777</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45967.419505902777</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45967.419505902777</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45967.419505902777</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45967.419505902777</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45967.419505902777</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45967.419505902777</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45967.419505902777</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45967.419505902777</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45967.419505902777</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45967.419505902777</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45967.419505902777</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45967.419505902777</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45967.419505902777</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45967.419505902777</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45967.419505902777</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45967.419505902777</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45967.419505902777</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45967.419505902777</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45967.419505902777</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45967.419505902777</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45967.419505902777</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45967.419505902777</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45967.419505902777</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45967.419505902777</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45967.419505902777</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45967.419505902777</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45967.419505902777</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45967.419505902777</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45967.419505902777</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45967.419505902777</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45967.419505902777</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45967.419505902777</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45967.419505902777</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45967.419505902777</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45967.419505902777</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45967.419505902777</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45967.419505902777</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45967.419505902777</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45967.419505902777</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45967.419505902777</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45967.419505902777</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45967.419505902777</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45967.419505902777</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45967.419505902777</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45967.419505902777</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45967.419505902777</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45967.419505902777</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45967.419505902777</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45967.419505902777</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45967.419505902777</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45967.419505902777</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45967.419505902777</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45967.419505902777</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45967.419505902777</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45967.419505902777</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45967.419505902777</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45967.419505902777</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45967.419505902777</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45967.419505902777</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45967.419505902777</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45967.419505902777</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45967.419505902777</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45967.419505902777</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45967.419505902777</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45967.419505902777</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45967.419505902777</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45967.419505902777</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45967.419505902777</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45967.419505902777</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45967.419505902777</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45967.419505902777</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45967.419505902777</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45967.419505902777</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45967.419505902777</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45967.419505902777</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45967.419505902777</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45967.419505902777</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45967.419505902777</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45967.419505902777</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45967.419505902777</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45967.419505902777</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45967.419505902777</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45967.419505902777</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45967.419505902777</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45967.419505902777</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45967.419505902777</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45967.419505902777</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45967.419505902777</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45967.419505902777</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45967.419505902777</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45967.419505902777</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45967.419505902777</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45967.419505902777</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45967.419505902777</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45967.419505902777</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45967.419505902777</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45967.419505902777</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45967.419505902777</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45967.419505902777</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45967.419505902777</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45967.419505902777</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45967.419505902777</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45967.419505902777</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45967.419505902777</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45967.419505902777</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45967.419505902777</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45967.419505902777</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45967.419505902777</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45967.419505902777</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45967.419505902777</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45967.419505902777</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45967.419505902777</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45967.419505902777</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45967.419505902777</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45967.419505902777</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45967.419505902777</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45967.419505902777</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45967.419505902777</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45967.419505902777</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45967.419505902777</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45967.419505902777</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45967.419505902777</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45967.419505902777</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45967.419505902777</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45967.419505902777</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45967.419505902777</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45967.419505902777</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45967.419505902777</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45967.419505902777</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45967.419505902777</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45967.419505902777</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45967.419505902777</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45967.419505902777</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45967.419505902777</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45967.419505902777</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45967.419505902777</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45967.419505902777</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45967.419505902777</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45967.419505902777</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45967.419505902777</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45967.419505902777</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45967.419505902777</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45967.419505902777</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45967.419505902777</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45967.419505902777</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45967.419505902777</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45967.419505902777</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45967.419505902777</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45967.419505902777</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45967.419505902777</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45967.419505902777</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45967.419505902777</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45967.419505902777</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45967.419505902777</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45967.419505902777</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45967.419505902777</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45967.419505902777</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45967.419505902777</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45967.419505902777</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45967.419505902777</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45967.419505902777</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45967.419505902777</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45967.419505902777</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45967.419505902777</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45967.419505902777</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45967.419505902777</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45967.419505902777</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45967.419505902777</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45967.419505902777</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45967.419505902777</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45967.419505902777</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45967.419505902777</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45967.419505902777</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45967.419505902777</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45967.419505902777</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45967.419505902777</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45967.419505902777</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45967.419505902777</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45967.419505902777</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45967.419505902777</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45967.419505902777</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45967.419505902777</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45967.419505902777</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45967.419505902777</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45967.419505902777</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45967.419505902777</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45967.419505902777</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45967.419505902777</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45967.419505902777</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45967.419505902777</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45967.419505902777</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45967.419505902777</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45967.419505902777</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45967.419505902777</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45967.419505902777</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45967.419505902777</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45967.419505902777</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45967.419505902777</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45967.419505902777</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45967.419505902777</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45967.419505902777</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45967.419505902777</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45967.419505902777</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45967.419505902777</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45967.419505902777</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45967.419505902777</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45967.419505902777</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45967.419505902777</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45967.419505902777</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45967.419505902777</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45967.419505902777</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45967.419505902777</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45967.419505902777</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45967.419505902777</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45967.419505902777</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45967.419505902777</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45967.419505902777</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45967.419505902777</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45967.419505902777</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45967.419505902777</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45967.419505902777</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45967.419505902777</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45967.419505902777</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45967.419505902777</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45967.419505902777</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45967.419505902777</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45967.419505902777</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45967.419505902777</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45967.419505902777</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45967.419505902777</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45967.419505902777</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45967.419505902777</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45967.419505902777</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45967.419505902777</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45967.419505902777</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45967.419505902777</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45967.419505902777</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45967.419505902777</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45967.419505902777</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45967.419505902777</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45967.419505902777</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45967.419505902777</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45967.419505902777</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45967.419505902777</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45967.419505902777</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45967.419505902777</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45967.419505902777</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45967.419505902777</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45967.419505902777</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45967.419505902777</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45967.419505902777</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45967.419505902777</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45967.419505902777</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45967.419505902777</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45967.419505902777</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45967.419505902777</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45967.419505902777</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45967.419505902777</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45967.419505902777</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45967.419505902777</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45967.419505902777</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45967.419505902777</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45967.419505902777</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45967.419505902777</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45967.419505902777</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45967.419505902777</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45967.419505902777</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45967.419505902777</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45967.419505902777</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45967.419505902777</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45967.419505902777</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45967.419505902777</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45967.419505902777</v>
      </c>
      <c r="H313" s="145"/>
      <c r="I313" s="144" t="str">
        <f>IFERROR(VLOOKUP(D313,DB!A:F,6,0),"")</f>
        <v/>
      </c>
      <c r="J313" s="144" t="str">
        <f>IFERROR(VLOOKUP(D313,DB!A:G,7,0),"")</f>
        <v/>
      </c>
      <c r="K313" s="144"/>
      <c r="L313" s="144" t="str">
        <f>IFERROR(VLOOKUP(D313,DB!A:I,9,0),"")</f>
        <v/>
      </c>
    </row>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3" ht="15"/>
    <row r="424" ht="15"/>
    <row r="425" ht="15"/>
    <row r="426" ht="15"/>
    <row r="427" ht="15"/>
    <row r="428" ht="15"/>
    <row r="429" ht="15"/>
    <row r="430" ht="15"/>
    <row r="431" ht="15"/>
    <row r="432" ht="15"/>
    <row r="433"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23" ht="15"/>
    <row r="524" ht="15"/>
    <row r="525" ht="15"/>
    <row r="526" ht="15"/>
    <row r="527" ht="15"/>
    <row r="552" ht="15"/>
    <row r="553" ht="15"/>
    <row r="554" ht="15"/>
    <row r="555" ht="15"/>
    <row r="556" ht="15"/>
    <row r="557" ht="15"/>
    <row r="558" ht="15"/>
    <row r="559" ht="15"/>
    <row r="560" ht="15"/>
    <row r="561" ht="15"/>
    <row r="562"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851" ht="15"/>
    <row r="852" ht="15"/>
    <row r="853" ht="15"/>
    <row r="854" ht="15"/>
    <row r="855" ht="15"/>
    <row r="856" ht="15"/>
    <row r="857"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4" ht="15"/>
    <row r="1075" ht="15"/>
    <row r="1076"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8" ht="15"/>
    <row r="1189" ht="15"/>
    <row r="1190" ht="15"/>
    <row r="1193" ht="15"/>
    <row r="1194" ht="15"/>
    <row r="1197" ht="15"/>
    <row r="1198" ht="15"/>
    <row r="1199" ht="15"/>
    <row r="1200" ht="15"/>
    <row r="1201" ht="15"/>
    <row r="1202" ht="15"/>
    <row r="1203" ht="15"/>
    <row r="1204" ht="15"/>
    <row r="1205" ht="15"/>
    <row r="1211" ht="15"/>
    <row r="1212" ht="15"/>
    <row r="1213" ht="15"/>
    <row r="1214" ht="15"/>
    <row r="1215" ht="15"/>
    <row r="1216" ht="15"/>
    <row r="1217" ht="15"/>
    <row r="1218" ht="15"/>
    <row r="1219" ht="15"/>
    <row r="1227" ht="15"/>
    <row r="1228" ht="15"/>
    <row r="1229" ht="15"/>
    <row r="1230" ht="15"/>
    <row r="1231" ht="15"/>
    <row r="1232" ht="15"/>
    <row r="1233" ht="15"/>
    <row r="1234" ht="15"/>
    <row r="1235" ht="15"/>
    <row r="1236" ht="15"/>
    <row r="1237" ht="15"/>
    <row r="1238" ht="15"/>
    <row r="1239" ht="15"/>
    <row r="1240" ht="15"/>
    <row r="1241" ht="15"/>
    <row r="1242" ht="15"/>
    <row r="1243" ht="15"/>
    <row r="1245" ht="15"/>
    <row r="1246" ht="15"/>
    <row r="1248" ht="15"/>
    <row r="1249" ht="15"/>
    <row r="1250" ht="15"/>
    <row r="1251" ht="15"/>
    <row r="1254" ht="15"/>
  </sheetData>
  <dataValidations count="2">
    <dataValidation allowBlank="1" showInputMessage="1" showErrorMessage="1" sqref="E1" xr:uid="{920C6338-E771-4DAE-8C89-92A9093EA4DE}"/>
    <dataValidation type="list" allowBlank="1" showInputMessage="1" showErrorMessage="1" sqref="E2:E3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1"/>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39140</v>
      </c>
      <c r="B2" s="61" t="str">
        <f>IFERROR(VLOOKUP(D2,DB!A:K,11,0),"")</f>
        <v>R6</v>
      </c>
      <c r="C2" s="61">
        <v>1</v>
      </c>
      <c r="D2" s="61" t="s">
        <v>34978</v>
      </c>
      <c r="E2" s="61" t="s">
        <v>39021</v>
      </c>
      <c r="F2" s="157">
        <v>45967.385289351849</v>
      </c>
      <c r="G2" s="158">
        <f ca="1">IFERROR(NOW()-F2,"-")</f>
        <v>3.421655092824949E-2</v>
      </c>
      <c r="H2" s="159">
        <v>45967.379270833335</v>
      </c>
      <c r="I2" s="86" t="str">
        <f>IFERROR(VLOOKUP(D2,DB!A:F,6,0),"")</f>
        <v>SCECO</v>
      </c>
      <c r="J2" s="61" t="str">
        <f>IFERROR(VLOOKUP(D2,DB!A:G,7,0),"")</f>
        <v>Vandalized</v>
      </c>
      <c r="K2" s="160" t="s">
        <v>39141</v>
      </c>
      <c r="L2" s="161" t="str">
        <f>IFERROR(VLOOKUP(D2,DB!A:I,9,0),"")</f>
        <v>Latis</v>
      </c>
    </row>
    <row r="3" spans="1:12" ht="31.5" customHeight="1">
      <c r="A3" s="86"/>
      <c r="B3" s="61" t="str">
        <f>IFERROR(VLOOKUP(#REF!,DB!A:K,11,0),"")</f>
        <v/>
      </c>
      <c r="C3" s="61"/>
      <c r="D3" s="86"/>
      <c r="E3" s="61"/>
      <c r="F3" s="157"/>
      <c r="G3" s="158">
        <f ca="1">IFERROR(NOW()-F3,"-")</f>
        <v>45967.419505902777</v>
      </c>
      <c r="H3" s="159"/>
      <c r="I3" s="86" t="str">
        <f>IFERROR(VLOOKUP(#REF!,DB!A:F,6,0),"")</f>
        <v/>
      </c>
      <c r="J3" s="61" t="str">
        <f>IFERROR(VLOOKUP(#REF!,DB!A:G,7,0),"")</f>
        <v/>
      </c>
      <c r="K3" s="160"/>
      <c r="L3" s="161" t="str">
        <f>IFERROR(VLOOKUP(#REF!,DB!A:I,9,0),"")</f>
        <v/>
      </c>
    </row>
    <row r="4" spans="1:12" ht="31.5" customHeight="1">
      <c r="A4" s="86"/>
      <c r="B4" s="61" t="str">
        <f>IFERROR(VLOOKUP(D4,DB!A:K,11,0),"")</f>
        <v/>
      </c>
      <c r="C4" s="61"/>
      <c r="D4" s="61"/>
      <c r="E4" s="61"/>
      <c r="F4" s="157"/>
      <c r="G4" s="158">
        <f ca="1">IFERROR(NOW()-F4,"-")</f>
        <v>45967.419505902777</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45967.419505902777</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45967.419505902777</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45967.419505902777</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45967.419505902777</v>
      </c>
      <c r="H8" s="159"/>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45967.419505902777</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45967.419505902777</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45967.419505902777</v>
      </c>
      <c r="H11" s="159" t="s">
        <v>39109</v>
      </c>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45967.419505902777</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45967.419505902777</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45967.419505902777</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45967.419505902777</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45967.419505902777</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45967.419505902777</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45967.419505902777</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45967.419505902777</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45967.419505902777</v>
      </c>
      <c r="H20" s="159"/>
      <c r="I20" s="86" t="str">
        <f>IFERROR(VLOOKUP(D20,DB!A:F,6,0),"")</f>
        <v/>
      </c>
      <c r="J20" s="61" t="str">
        <f>IFERROR(VLOOKUP(D20,DB!A:G,7,0),"")</f>
        <v/>
      </c>
      <c r="K20" s="160"/>
      <c r="L20" s="161" t="str">
        <f>IFERROR(VLOOKUP(D20,DB!A:I,9,0),"")</f>
        <v/>
      </c>
    </row>
    <row r="21" spans="1:12" ht="31.5" customHeight="1">
      <c r="A21" s="86"/>
      <c r="B21" s="61" t="str">
        <f>IFERROR(VLOOKUP(D21,DB!A:K,11,0),"")</f>
        <v/>
      </c>
      <c r="C21" s="61"/>
      <c r="D21" s="61"/>
      <c r="E21" s="61"/>
      <c r="F21" s="157"/>
      <c r="G21" s="158">
        <f ca="1">IFERROR(NOW()-F21,"-")</f>
        <v>45967.419505902777</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45967.419505902777</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45967.419505902777</v>
      </c>
      <c r="H23" s="159"/>
      <c r="I23" s="86" t="str">
        <f>IFERROR(VLOOKUP(D23,DB!A:F,6,0),"")</f>
        <v/>
      </c>
      <c r="J23" s="61" t="str">
        <f>IFERROR(VLOOKUP(D23,DB!A:G,7,0),"")</f>
        <v/>
      </c>
      <c r="K23" s="160"/>
      <c r="L23" s="161" t="str">
        <f>IFERROR(VLOOKUP(D23,DB!A:I,9,0),"")</f>
        <v/>
      </c>
    </row>
    <row r="24" spans="1:12" ht="31.5" customHeight="1">
      <c r="A24" s="86"/>
      <c r="B24" s="61" t="str">
        <f>IFERROR(VLOOKUP(D24,DB!A:K,11,0),"")</f>
        <v/>
      </c>
      <c r="C24" s="61" t="s">
        <v>39110</v>
      </c>
      <c r="D24" s="61"/>
      <c r="E24" s="61"/>
      <c r="F24" s="157"/>
      <c r="G24" s="158">
        <f ca="1">IFERROR(NOW()-F24,"-")</f>
        <v>45967.419505902777</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45967.419505902777</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45967.419505902777</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45967.419505902777</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45967.419505902777</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45967.419505902777</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45967.419505902777</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45967.419505902777</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45967.419505902777</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45967.419505902777</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45967.419505902777</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45967.419505902777</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45967.419505902777</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45967.419505902777</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45967.419505902777</v>
      </c>
      <c r="H38" s="159"/>
      <c r="I38" s="86" t="str">
        <f>IFERROR(VLOOKUP(D38,DB!A:F,6,0),"")</f>
        <v/>
      </c>
      <c r="J38" s="61" t="str">
        <f>IFERROR(VLOOKUP(D38,DB!A:G,7,0),"")</f>
        <v/>
      </c>
      <c r="K38" s="160"/>
      <c r="L38" s="161" t="str">
        <f>IFERROR(VLOOKUP(D38,DB!A:I,9,0),"")</f>
        <v/>
      </c>
    </row>
    <row r="39" spans="1:12" ht="31.5" customHeight="1">
      <c r="A39" s="86"/>
      <c r="B39" s="61" t="str">
        <f>IFERROR(VLOOKUP(D39,DB!A:K,11,0),"")</f>
        <v/>
      </c>
      <c r="C39" s="61"/>
      <c r="D39" s="61"/>
      <c r="E39" s="61"/>
      <c r="F39" s="157"/>
      <c r="G39" s="158">
        <f ca="1">IFERROR(NOW()-F39,"-")</f>
        <v>45967.419505902777</v>
      </c>
      <c r="H39" s="159"/>
      <c r="I39" s="86" t="str">
        <f>IFERROR(VLOOKUP(D39,DB!A:F,6,0),"")</f>
        <v/>
      </c>
      <c r="J39" s="61" t="str">
        <f>IFERROR(VLOOKUP(D39,DB!A:G,7,0),"")</f>
        <v/>
      </c>
      <c r="K39" s="160"/>
      <c r="L39" s="161" t="str">
        <f>IFERROR(VLOOKUP(D39,DB!A:I,9,0),"")</f>
        <v/>
      </c>
    </row>
    <row r="40" spans="1:12" ht="31.5" customHeight="1">
      <c r="A40" s="86"/>
      <c r="B40" s="61" t="str">
        <f>IFERROR(VLOOKUP(D40,DB!A:K,11,0),"")</f>
        <v/>
      </c>
      <c r="C40" s="61"/>
      <c r="D40" s="61"/>
      <c r="E40" s="61"/>
      <c r="F40" s="157"/>
      <c r="G40" s="158">
        <f ca="1">IFERROR(NOW()-F40,"-")</f>
        <v>45967.419505902777</v>
      </c>
      <c r="H40" s="159"/>
      <c r="I40" s="86" t="str">
        <f>IFERROR(VLOOKUP(D40,DB!A:F,6,0),"")</f>
        <v/>
      </c>
      <c r="J40" s="61" t="str">
        <f>IFERROR(VLOOKUP(D40,DB!A:G,7,0),"")</f>
        <v/>
      </c>
      <c r="K40" s="160"/>
      <c r="L40" s="161" t="str">
        <f>IFERROR(VLOOKUP(D40,DB!A:I,9,0),"")</f>
        <v/>
      </c>
    </row>
    <row r="41" spans="1:12" ht="31.5" customHeight="1">
      <c r="A41" s="86"/>
      <c r="B41" s="61" t="str">
        <f>IFERROR(VLOOKUP(D41,DB!A:K,11,0),"")</f>
        <v/>
      </c>
      <c r="C41" s="61"/>
      <c r="D41" s="61"/>
      <c r="E41" s="61"/>
      <c r="F41" s="157"/>
      <c r="G41" s="158">
        <f ca="1">IFERROR(NOW()-F41,"-")</f>
        <v>45967.419505902777</v>
      </c>
      <c r="H41" s="159"/>
      <c r="I41" s="86" t="str">
        <f>IFERROR(VLOOKUP(D41,DB!A:F,6,0),"")</f>
        <v/>
      </c>
      <c r="J41" s="61" t="str">
        <f>IFERROR(VLOOKUP(D41,DB!A:G,7,0),"")</f>
        <v/>
      </c>
      <c r="K41" s="160"/>
      <c r="L41" s="161" t="str">
        <f>IFERROR(VLOOKUP(D41,DB!A:I,9,0),"")</f>
        <v/>
      </c>
    </row>
  </sheetData>
  <dataValidations count="2">
    <dataValidation allowBlank="1" showInputMessage="1" showErrorMessage="1" sqref="E1" xr:uid="{62B1622A-85BD-4882-B430-9803BC9B7251}"/>
    <dataValidation type="list" allowBlank="1" showInputMessage="1" showErrorMessage="1" sqref="E2:E4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2025-11-06T07:04:07Z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