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380" documentId="13_ncr:1_{F6CB121F-512D-4AA6-A0C1-0FB36C537598}" xr6:coauthVersionLast="47" xr6:coauthVersionMax="47" xr10:uidLastSave="{75577236-D7A8-4EA6-92C4-89E74717E925}"/>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I2" i="6"/>
  <c r="I3" i="6"/>
  <c r="I4" i="6"/>
  <c r="I5" i="6"/>
  <c r="I6" i="6"/>
  <c r="I7" i="6"/>
  <c r="I8" i="6"/>
  <c r="I9" i="6"/>
  <c r="I10" i="6"/>
  <c r="G2" i="6"/>
  <c r="G3" i="6"/>
  <c r="G4" i="6"/>
  <c r="G5" i="6"/>
  <c r="G6" i="6"/>
  <c r="G7" i="6"/>
  <c r="G8" i="6"/>
  <c r="G9" i="6"/>
  <c r="G10" i="6"/>
  <c r="B2" i="6"/>
  <c r="B3" i="6"/>
  <c r="B4" i="6"/>
  <c r="B5" i="6"/>
  <c r="B6" i="6"/>
  <c r="B7" i="6"/>
  <c r="B8" i="6"/>
  <c r="B9" i="6"/>
  <c r="B10" i="6"/>
  <c r="J2" i="6"/>
  <c r="J3" i="6"/>
  <c r="J4" i="6"/>
  <c r="J5" i="6"/>
  <c r="J6" i="6"/>
  <c r="J7" i="6"/>
  <c r="J8" i="6"/>
  <c r="J9" i="6"/>
  <c r="J1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<sst xmlns="http://schemas.openxmlformats.org/spreadsheetml/2006/main" count="180310" uniqueCount="39134">
  <si>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</si>
  <si>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</si>
  <si>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</si>
  <si>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</si>
  <si>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</si>
  <si>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</si>
  <si>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</si>
  <si>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</si>
  <si>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</si>
  <si>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</si>
  <si>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</si>
  <si>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</si>
  <si>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</si>
  <si>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</si>
  <si>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</si>
  <si>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</si>
  <si>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</si>
  <si>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</si>
  <si>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</si>
  <si>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</si>
  <si>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</si>
  <si>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</si>
  <si>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</si>
  <si>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</si>
  <si>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</si>
  <si>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</si>
  <si>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</si>
  <si>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</si>
  <si>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</si>
  <si>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</si>
  <si>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</si>
  <si>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</si>
  <si>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</si>
  <si>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</si>
  <si>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</si>
  <si>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</si>
  <si>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</si>
  <si>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</si>
  <si>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</si>
  <si>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</si>
  <si>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</si>
  <si>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</si>
  <si>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</si>
  <si>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</si>
  <si>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</si>
  <si>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</si>
  <si>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</si>
  <si>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</si>
  <si>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</si>
  <si>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</si>
  <si>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</si>
  <si>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</si>
  <si>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</si>
  <si>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</si>
  <si>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</si>
  <si>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</si>
  <si>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</si>
  <si>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</si>
  <si>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</si>
  <si>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</si>
  <si>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</si>
  <si>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</si>
  <si>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</si>
  <si>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</si>
  <si>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</si>
  <si>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</si>
  <si>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</si>
  <si>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</si>
  <si>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</si>
  <si>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</si>
  <si>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</si>
  <si>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</si>
  <si>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</si>
  <si>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</si>
  <si>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</si>
  <si>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</si>
  <si>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</si>
  <si>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</si>
  <si>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</si>
  <si>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</si>
  <si>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</si>
  <si>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</si>
  <si>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</si>
  <si>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</si>
  <si>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</si>
  <si>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</si>
  <si>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</si>
  <si>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</si>
  <si>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</si>
  <si>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</si>
  <si>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</si>
  <si>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</si>
  <si>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</si>
  <si>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</si>
  <si>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</si>
  <si>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</si>
  <si>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</si>
  <si>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</si>
  <si>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</si>
  <si>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</si>
  <si>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</si>
  <si>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</si>
  <si>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</si>
  <si>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</si>
  <si>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</si>
  <si>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</si>
  <si>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</si>
  <si>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</si>
  <si>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</si>
  <si>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</si>
  <si>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</si>
  <si>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</si>
  <si>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</si>
  <si>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</si>
  <si>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</si>
  <si>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</si>
  <si>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</si>
  <si>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</si>
  <si>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</si>
  <si>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</si>
  <si>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</si>
  <si>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</si>
  <si>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</si>
  <si>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</si>
  <si>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</si>
  <si>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</si>
  <si>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</si>
  <si>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</si>
  <si>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</si>
  <si>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</si>
  <si>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</si>
  <si>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</si>
  <si>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</si>
  <si>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</si>
  <si>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</si>
  <si>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</si>
  <si>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</si>
  <si>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</si>
  <si>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</si>
  <si>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</si>
  <si>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</si>
  <si>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</si>
  <si>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</si>
  <si>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</si>
  <si>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</si>
  <si>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</si>
  <si>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</si>
  <si>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</si>
  <si>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</si>
  <si>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</si>
  <si>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</si>
  <si>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</si>
  <si>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</si>
  <si>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</si>
  <si>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</si>
  <si>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</si>
  <si>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</si>
  <si>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</si>
  <si>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</si>
  <si>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</si>
  <si>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</si>
  <si>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</si>
  <si>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</si>
  <si>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</si>
  <si>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</si>
  <si>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</si>
  <si>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</si>
  <si>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</si>
  <si>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</si>
  <si>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</si>
  <si>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</si>
  <si>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</si>
  <si>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</si>
  <si>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</si>
  <si>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</si>
  <si>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</si>
  <si>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</si>
  <si>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</si>
  <si>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</si>
  <si>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</si>
  <si>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</si>
  <si>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</si>
  <si>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</si>
  <si>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</si>
  <si>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</si>
  <si>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</si>
  <si>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</si>
  <si>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</si>
  <si>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</si>
  <si>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</si>
  <si>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</si>
  <si>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</si>
  <si>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</si>
  <si>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</si>
  <si>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</si>
  <si>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</si>
  <si>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</si>
  <si>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</si>
  <si>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</si>
  <si>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</si>
  <si>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</si>
  <si>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</si>
  <si>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</si>
  <si>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</si>
  <si>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</si>
  <si>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</si>
  <si>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</si>
  <si>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</si>
  <si>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</si>
  <si>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</si>
  <si>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</si>
  <si>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</si>
  <si>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</si>
  <si>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</si>
  <si>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</si>
  <si>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</si>
  <si>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</si>
  <si>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</si>
  <si>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</si>
  <si>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</si>
  <si>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</si>
  <si>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</si>
  <si>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</si>
  <si>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</si>
  <si>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</si>
  <si>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</si>
  <si>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</si>
  <si>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</si>
  <si>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</si>
  <si>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</si>
  <si>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</si>
  <si>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</si>
  <si>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</si>
  <si>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</si>
  <si>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</si>
  <si>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</si>
  <si>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</si>
  <si>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</si>
  <si>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</si>
  <si>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</si>
  <si>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</si>
  <si>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</si>
  <si>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</si>
  <si>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</si>
  <si>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</si>
  <si>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</si>
  <si>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</si>
  <si>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</si>
  <si>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</si>
  <si>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</si>
  <si>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</si>
  <si>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</si>
  <si>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</si>
  <si>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</si>
  <si>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</si>
  <si>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</si>
  <si>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</si>
  <si>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</si>
  <si>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</si>
  <si>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</si>
  <si>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</si>
  <si>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</si>
  <si>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</si>
  <si>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</si>
  <si>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</si>
  <si>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</si>
  <si>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</si>
  <si>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</si>
  <si>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</si>
  <si>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</si>
  <si>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</si>
  <si>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</si>
  <si>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</si>
  <si>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</si>
  <si>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</si>
  <si>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</si>
  <si>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</si>
  <si>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</si>
  <si>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</si>
  <si>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</si>
  <si>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</si>
  <si>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</si>
  <si>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</si>
  <si>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</si>
  <si>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</si>
  <si>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</si>
  <si>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</si>
  <si>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</si>
  <si>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</si>
  <si>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</si>
  <si>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</si>
  <si>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</si>
  <si>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</si>
  <si>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</si>
  <si>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</si>
  <si>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</si>
  <si>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</si>
  <si>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</si>
  <si>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</si>
  <si>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</si>
  <si>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</si>
  <si>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</si>
  <si>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</si>
  <si>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</si>
  <si>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</si>
  <si>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</si>
  <si>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</si>
  <si>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</si>
  <si>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</si>
  <si>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</si>
  <si>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</si>
  <si>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</si>
  <si>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</si>
  <si>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</si>
  <si>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</si>
  <si>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</si>
  <si>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</si>
  <si>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</si>
  <si>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</si>
  <si>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</si>
  <si>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</si>
  <si>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</si>
  <si>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</si>
  <si>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</si>
  <si>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</si>
  <si>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</si>
  <si>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</si>
  <si>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</si>
  <si>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</si>
  <si>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</si>
  <si>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</si>
  <si>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</si>
  <si>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</si>
  <si>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</si>
  <si>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</si>
  <si>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</si>
  <si>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</si>
  <si>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</si>
  <si>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</si>
  <si>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</si>
  <si>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</si>
  <si>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</si>
  <si>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</si>
  <si>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</si>
  <si>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</si>
  <si>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</si>
  <si>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</si>
  <si>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</si>
  <si>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</si>
  <si>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</si>
  <si>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</si>
  <si>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</si>
  <si>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</si>
  <si>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</si>
  <si>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</si>
  <si>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</si>
  <si>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</si>
  <si>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</si>
  <si>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</si>
  <si>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</si>
  <si>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</si>
  <si>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</si>
  <si>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</si>
  <si>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</si>
  <si>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</si>
  <si>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</si>
  <si>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</si>
  <si>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</si>
  <si>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</si>
  <si>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</si>
  <si>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</si>
  <si>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</si>
  <si>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</si>
  <si>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</si>
  <si>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</si>
  <si>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</si>
  <si>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</si>
  <si>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</si>
  <si>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</si>
  <si>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</si>
  <si>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</si>
  <si>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</si>
  <si>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</si>
  <si>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</si>
  <si>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</si>
  <si>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</si>
  <si>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</si>
  <si>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</si>
  <si>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</si>
  <si>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</si>
  <si>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</si>
  <si>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</si>
  <si>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</si>
  <si>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</si>
  <si>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</si>
  <si>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</si>
  <si>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</si>
  <si>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</si>
  <si>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</si>
  <si>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</si>
  <si>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</si>
  <si>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</si>
  <si>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</si>
  <si>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</si>
  <si>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</si>
  <si>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</si>
  <si>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</si>
  <si>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</si>
  <si>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</si>
  <si>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</si>
  <si>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</si>
  <si>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</si>
  <si>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</si>
  <si>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</si>
  <si>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</si>
  <si>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</si>
  <si>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</si>
  <si>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</si>
  <si>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</si>
  <si>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</si>
  <si>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</si>
  <si>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</si>
  <si>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</si>
  <si>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</si>
  <si>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</si>
  <si>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</si>
  <si>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</si>
  <si>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</si>
  <si>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</si>
  <si>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</si>
  <si>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</si>
  <si>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</si>
  <si>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</si>
  <si>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</si>
  <si>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</si>
  <si>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</si>
  <si>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</si>
  <si>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</si>
  <si>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</si>
  <si>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</si>
  <si>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</si>
  <si>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</si>
  <si>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</si>
  <si>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</si>
  <si>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</si>
  <si>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</si>
  <si>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</si>
  <si>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</si>
  <si>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</si>
  <si>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</si>
  <si>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</si>
  <si>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</si>
  <si>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</si>
  <si>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</si>
  <si>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</si>
  <si>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</si>
  <si>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</si>
  <si>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</si>
  <si>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</si>
  <si>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</si>
  <si>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</si>
  <si>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</si>
  <si>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</si>
  <si>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</si>
  <si>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</si>
  <si>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</si>
  <si>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</si>
  <si>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</si>
  <si>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</si>
  <si>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</si>
  <si>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</si>
  <si>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</si>
  <si>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</si>
  <si>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</si>
  <si>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</si>
  <si>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</si>
  <si>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</si>
  <si>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</si>
  <si>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</si>
  <si>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</si>
  <si>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</si>
  <si>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</si>
  <si>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</si>
  <si>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</si>
  <si>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</si>
  <si>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</si>
  <si>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</si>
  <si>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</si>
  <si>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</si>
  <si>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</si>
  <si>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</si>
  <si>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</si>
  <si>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</si>
  <si>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</si>
  <si>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</si>
  <si>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</si>
  <si>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</si>
  <si>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</si>
  <si>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</si>
  <si>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</si>
  <si>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</si>
  <si>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</si>
  <si>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</si>
  <si>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</si>
  <si>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</si>
  <si>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</si>
  <si>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</si>
  <si>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</si>
  <si>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</si>
  <si>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</si>
  <si>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</si>
  <si>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</si>
  <si>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</si>
  <si>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</si>
  <si>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</si>
  <si>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</si>
  <si>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</si>
  <si>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</si>
  <si>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</si>
  <si>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</si>
  <si>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</si>
  <si>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</si>
  <si>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</si>
  <si>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</si>
  <si>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</si>
  <si>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</si>
  <si>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</si>
  <si>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</si>
  <si>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</si>
  <si>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</si>
  <si>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</si>
  <si>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</si>
  <si>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</si>
  <si>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</si>
  <si>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</si>
  <si>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</si>
  <si>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</si>
  <si>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</si>
  <si>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</si>
  <si>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</si>
  <si>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</si>
  <si>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</si>
  <si>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</si>
  <si>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</si>
  <si>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</si>
  <si>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</si>
  <si>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</si>
  <si>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</si>
  <si>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</si>
  <si>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</si>
  <si>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</si>
  <si>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</si>
  <si>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</si>
  <si>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</si>
  <si>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</si>
  <si>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</si>
  <si>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</si>
  <si>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</si>
  <si>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</si>
  <si>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</si>
  <si>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</si>
  <si>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</si>
  <si>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</si>
  <si>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</si>
  <si>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</si>
  <si>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</si>
  <si>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</si>
  <si>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</si>
  <si>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</si>
  <si>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</si>
  <si>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</si>
  <si>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</si>
  <si>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</si>
  <si>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</si>
  <si>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</si>
  <si>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</si>
  <si>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</si>
  <si>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</si>
  <si>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</si>
  <si>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</si>
  <si>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</si>
  <si>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</si>
  <si>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</si>
  <si>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</si>
  <si>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</si>
  <si>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</si>
  <si>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</si>
  <si>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</si>
  <si>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</si>
  <si>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</si>
  <si>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</si>
  <si>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</si>
  <si>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</si>
  <si>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</si>
  <si>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</si>
  <si>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</si>
  <si>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</si>
  <si>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</si>
  <si>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</si>
  <si>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</si>
  <si>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</si>
  <si>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</si>
  <si>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</si>
  <si>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</si>
  <si>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</si>
  <si>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</si>
  <si>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</si>
  <si>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</si>
  <si>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</si>
  <si>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</si>
  <si>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</si>
  <si>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</si>
  <si>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</si>
  <si>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</si>
  <si>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</si>
  <si>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</si>
  <si>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</si>
  <si>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</si>
  <si>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</si>
  <si>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</si>
  <si>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</si>
  <si>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</si>
  <si>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</si>
  <si>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</si>
  <si>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</si>
  <si>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</si>
  <si>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</si>
  <si>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</si>
  <si>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</si>
  <si>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</si>
  <si>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</si>
  <si>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</si>
  <si>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</si>
  <si>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</si>
  <si>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</si>
  <si>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</si>
  <si>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</si>
  <si>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</si>
  <si>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</si>
  <si>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</si>
  <si>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</si>
  <si>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</si>
  <si>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</si>
  <si>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</si>
  <si>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</si>
  <si>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</si>
  <si>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</si>
  <si>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</si>
  <si>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</si>
  <si>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</si>
  <si>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</si>
  <si>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</si>
  <si>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</si>
  <si>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</si>
  <si>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</si>
  <si>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</si>
  <si>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</si>
  <si>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</si>
  <si>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</si>
  <si>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</si>
  <si>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</si>
  <si>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</si>
  <si>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</si>
  <si>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</si>
  <si>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</si>
  <si>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</si>
  <si>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</si>
  <si>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</si>
  <si>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</si>
  <si>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</si>
  <si>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</si>
  <si>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</si>
  <si>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</si>
  <si>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</si>
  <si>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</si>
  <si>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</si>
  <si>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</si>
  <si>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</si>
  <si>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</si>
  <si>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</si>
  <si>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</si>
  <si>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</si>
  <si>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</si>
  <si>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</si>
  <si>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</si>
  <si>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</si>
  <si>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</si>
  <si>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</si>
  <si>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</si>
  <si>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</si>
  <si>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</si>
  <si>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</si>
  <si>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</si>
  <si>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</si>
  <si>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</si>
  <si>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</si>
  <si>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</si>
  <si>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</si>
  <si>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</si>
  <si>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</si>
  <si>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</si>
  <si>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</si>
  <si>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</si>
  <si>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</si>
  <si>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</si>
  <si>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</si>
  <si>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</si>
  <si>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</si>
  <si>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</si>
  <si>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</si>
  <si>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</si>
  <si>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</si>
  <si>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</si>
  <si>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</si>
  <si>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</si>
  <si>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</si>
  <si>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</si>
  <si>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</si>
  <si>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</si>
  <si>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</si>
  <si>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</si>
  <si>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</si>
  <si>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</si>
  <si>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</si>
  <si>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</si>
  <si>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</si>
  <si>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</si>
  <si>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</si>
  <si>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</si>
  <si>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</si>
  <si>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</si>
  <si>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</si>
  <si>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</si>
  <si>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</si>
  <si>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</si>
  <si>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</si>
  <si>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</si>
  <si>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</si>
  <si>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</si>
  <si>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</si>
  <si>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</si>
  <si>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</si>
  <si>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</si>
  <si>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</si>
  <si>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</si>
  <si>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</si>
  <si>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</si>
  <si>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</si>
  <si>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</si>
  <si>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</si>
  <si>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</si>
  <si>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</si>
  <si>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</si>
  <si>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</si>
  <si>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</si>
  <si>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</si>
  <si>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</si>
  <si>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</si>
  <si>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</si>
  <si>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</si>
  <si>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</si>
  <si>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</si>
  <si>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</si>
  <si>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</si>
  <si>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</si>
  <si>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</si>
  <si>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</si>
  <si>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</si>
  <si>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</si>
  <si>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</si>
  <si>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</si>
  <si>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</si>
  <si>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</si>
  <si>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</si>
  <si>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</si>
  <si>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</si>
  <si>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</si>
  <si>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</si>
  <si>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</si>
  <si>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</si>
  <si>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</si>
  <si>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</si>
  <si>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</si>
  <si>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</si>
  <si>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</si>
  <si>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</si>
  <si>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</si>
  <si>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</si>
  <si>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</si>
  <si>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</si>
  <si>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</si>
  <si>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</si>
  <si>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</si>
  <si>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</si>
  <si>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</si>
  <si>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</si>
  <si>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</si>
  <si>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</si>
  <si>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</si>
  <si>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</si>
  <si>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</si>
  <si>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</si>
  <si>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</si>
  <si>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</si>
  <si>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</si>
  <si>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</si>
  <si>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</si>
  <si>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</si>
  <si>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</si>
  <si>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</si>
  <si>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</si>
  <si>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</si>
  <si>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</si>
  <si>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</si>
  <si>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</si>
  <si>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</si>
  <si>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</si>
  <si>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</si>
  <si>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</si>
  <si>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</si>
  <si>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</si>
  <si>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</si>
  <si>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</si>
  <si>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</si>
  <si>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</si>
  <si>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</si>
  <si>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</si>
  <si>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</si>
  <si>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</si>
  <si>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</si>
  <si>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</si>
  <si>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</si>
  <si>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</si>
  <si>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</si>
  <si>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</si>
  <si>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</si>
  <si>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</si>
  <si>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</si>
  <si>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</si>
  <si>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</si>
  <si>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</si>
  <si>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</si>
  <si>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</si>
  <si>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</si>
  <si>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</si>
  <si>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</si>
  <si>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</si>
  <si>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</si>
  <si>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</si>
  <si>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</si>
  <si>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</si>
  <si>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</si>
  <si>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</si>
  <si>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</si>
  <si>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</si>
  <si>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</si>
  <si>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</si>
  <si>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</si>
  <si>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</si>
  <si>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</si>
  <si>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</si>
  <si>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</si>
  <si>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</si>
  <si>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</si>
  <si>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</si>
  <si>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</si>
  <si>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</si>
  <si>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</si>
  <si>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</si>
  <si>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</si>
  <si>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</si>
  <si>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</si>
  <si>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</si>
  <si>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</si>
  <si>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</si>
  <si>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</si>
  <si>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</si>
  <si>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</si>
  <si>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</si>
  <si>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</si>
  <si>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</si>
  <si>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</si>
  <si>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</si>
  <si>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</si>
  <si>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</si>
  <si>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</si>
  <si>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</si>
  <si>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</si>
  <si>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</si>
  <si>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</si>
  <si>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</si>
  <si>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</si>
  <si>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</si>
  <si>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</si>
  <si>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</si>
  <si>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</si>
  <si>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</si>
  <si>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</si>
  <si>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</si>
  <si>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</si>
  <si>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</si>
  <si>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</si>
  <si>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</si>
  <si>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</si>
  <si>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</si>
  <si>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</si>
  <si>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</si>
  <si>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</si>
  <si>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</si>
  <si>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</si>
  <si>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</si>
  <si>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</si>
  <si>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</si>
  <si>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</si>
  <si>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</si>
  <si>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</si>
  <si>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</si>
  <si>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</si>
  <si>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</si>
  <si>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</si>
  <si>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</si>
  <si>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</si>
  <si>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</si>
  <si>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</si>
  <si>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</si>
  <si>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</si>
  <si>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</si>
  <si>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</si>
  <si>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</si>
  <si>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</si>
  <si>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</si>
  <si>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</si>
  <si>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</si>
  <si>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</si>
  <si>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</si>
  <si>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</si>
  <si>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</si>
  <si>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</si>
  <si>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</si>
  <si>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</si>
  <si>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</si>
  <si>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</si>
  <si>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</si>
  <si>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</si>
  <si>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</si>
  <si>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</si>
  <si>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</si>
  <si>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</si>
  <si>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</si>
  <si>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</si>
  <si>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</si>
  <si>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</si>
  <si>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</si>
  <si>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</si>
  <si>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</si>
  <si>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</si>
  <si>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</si>
  <si>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</si>
  <si>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</si>
  <si>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</si>
  <si>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</si>
  <si>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</si>
  <si>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</si>
  <si>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</si>
  <si>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</si>
  <si>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</si>
  <si>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</si>
  <si>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</si>
  <si>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</si>
  <si>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</si>
  <si>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</si>
  <si>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</si>
  <si>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</si>
  <si>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</si>
  <si>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</si>
  <si>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</si>
  <si>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</si>
  <si>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</si>
  <si>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</si>
  <si>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</si>
  <si>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</si>
  <si>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</si>
  <si>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</si>
  <si>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</si>
  <si>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</si>
  <si>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</si>
  <si>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</si>
  <si>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</si>
  <si>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</si>
  <si>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</si>
  <si>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</si>
  <si>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</si>
  <si>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</si>
  <si>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</si>
  <si>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</si>
  <si>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</si>
  <si>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</si>
  <si>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</si>
  <si>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</si>
  <si>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</si>
  <si>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</si>
  <si>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</si>
  <si>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</si>
  <si>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</si>
  <si>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</si>
  <si>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</si>
  <si>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</si>
  <si>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</si>
  <si>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</si>
  <si>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</si>
  <si>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</si>
  <si>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</si>
  <si>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</si>
  <si>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</si>
  <si>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</si>
  <si>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</si>
  <si>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</si>
  <si>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</si>
  <si>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</si>
  <si>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</si>
  <si>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</si>
  <si>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</si>
  <si>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</si>
  <si>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</si>
  <si>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</si>
  <si>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</si>
  <si>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</si>
  <si>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</si>
  <si>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</si>
  <si>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</si>
  <si>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</si>
  <si>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</si>
  <si>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</si>
  <si>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</si>
  <si>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</si>
  <si>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</si>
  <si>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</si>
  <si>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</si>
  <si>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</si>
  <si>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</si>
  <si>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</si>
  <si>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</si>
  <si>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</si>
  <si>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</si>
  <si>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</si>
  <si>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</si>
  <si>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</si>
  <si>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</si>
  <si>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</si>
  <si>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</si>
  <si>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</si>
  <si>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</si>
  <si>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</si>
  <si>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</si>
  <si>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</si>
  <si>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</si>
  <si>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</si>
  <si>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</si>
  <si>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</si>
  <si>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</si>
  <si>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</si>
  <si>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</si>
  <si>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</si>
  <si>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</si>
  <si>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</si>
  <si>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</si>
  <si>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</si>
  <si>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</si>
  <si>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</si>
  <si>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</si>
  <si>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</si>
  <si>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</si>
  <si>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</si>
  <si>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</si>
  <si>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</si>
  <si>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</si>
  <si>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</si>
  <si>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</si>
  <si>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</si>
  <si>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</si>
  <si>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</si>
  <si>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</si>
  <si>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</si>
  <si>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</si>
  <si>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</si>
  <si>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</si>
  <si>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</si>
  <si>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</si>
  <si>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</si>
  <si>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</si>
  <si>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</si>
  <si>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</si>
  <si>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</si>
  <si>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</si>
  <si>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</si>
  <si>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</si>
  <si>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</si>
  <si>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</si>
  <si>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</si>
  <si>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</si>
  <si>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</si>
  <si>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</si>
  <si>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</si>
  <si>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</si>
  <si>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</si>
  <si>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</si>
  <si>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</si>
  <si>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</si>
  <si>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</si>
  <si>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</si>
  <si>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</si>
  <si>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</si>
  <si>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</si>
  <si>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</si>
  <si>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</si>
  <si>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</si>
  <si>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</si>
  <si>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</si>
  <si>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</si>
  <si>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</si>
  <si>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</si>
  <si>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</si>
  <si>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</si>
  <si>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</si>
  <si>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</si>
  <si>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</si>
  <si>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</si>
  <si>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</si>
  <si>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</si>
  <si>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</si>
  <si>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</si>
  <si>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</si>
  <si>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</si>
  <si>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</si>
  <si>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</si>
  <si>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</si>
  <si>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</si>
  <si>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</si>
  <si>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</si>
  <si>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</si>
  <si>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</si>
  <si>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</si>
  <si>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</si>
  <si>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</si>
  <si>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</si>
  <si>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</si>
  <si>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</si>
  <si>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</si>
  <si>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</si>
  <si>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</si>
  <si>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</si>
  <si>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</si>
  <si>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</si>
  <si>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</si>
  <si>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</si>
  <si>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</si>
  <si>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</si>
  <si>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</si>
  <si>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</si>
  <si>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</si>
  <si>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</si>
  <si>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</si>
  <si>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</si>
  <si>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</si>
  <si>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</si>
  <si>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</si>
  <si>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</si>
  <si>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</si>
  <si>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</si>
  <si>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</si>
  <si>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</si>
  <si>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</si>
  <si>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</si>
  <si>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</si>
  <si>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</si>
  <si>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</si>
  <si>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</si>
  <si>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</si>
  <si>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</si>
  <si>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</si>
  <si>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</si>
  <si>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</si>
  <si>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</si>
  <si>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</si>
  <si>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</si>
  <si>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</si>
  <si>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</si>
  <si>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</si>
  <si>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</si>
  <si>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</si>
  <si>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</si>
  <si>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</si>
  <si>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</si>
  <si>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</si>
  <si>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</si>
  <si>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</si>
  <si>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</si>
  <si>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</si>
  <si>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</si>
  <si>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</si>
  <si>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</si>
  <si>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</si>
  <si>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</si>
  <si>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</si>
  <si>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</si>
  <si>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</si>
  <si>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</si>
  <si>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</si>
  <si>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</si>
  <si>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</si>
  <si>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</si>
  <si>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</si>
  <si>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</si>
  <si>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</si>
  <si>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</si>
  <si>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</si>
  <si>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</si>
  <si>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</si>
  <si>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</si>
  <si>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</si>
  <si>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</si>
  <si>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</si>
  <si>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</si>
  <si>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</si>
  <si>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</si>
  <si>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</si>
  <si>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</si>
  <si>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</si>
  <si>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</si>
  <si>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</si>
  <si>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</si>
  <si>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</si>
  <si>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</si>
  <si>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</si>
  <si>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</si>
  <si>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</si>
  <si>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</si>
  <si>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</si>
  <si>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</si>
  <si>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</si>
  <si>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</si>
  <si>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</si>
  <si>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</si>
  <si>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</si>
  <si>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</si>
  <si>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</si>
  <si>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</si>
  <si>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</si>
  <si>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</si>
  <si>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</si>
  <si>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</si>
  <si>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</si>
  <si>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</si>
  <si>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</si>
  <si>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</si>
  <si>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</si>
  <si>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</si>
  <si>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</si>
  <si>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</si>
  <si>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</si>
  <si>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</si>
  <si>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</si>
  <si>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</si>
  <si>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</si>
  <si>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</si>
  <si>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</si>
  <si>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</si>
  <si>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</si>
  <si>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</si>
  <si>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</si>
  <si>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</si>
  <si>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</si>
  <si>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</si>
  <si>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</si>
  <si>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</si>
  <si>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</si>
  <si>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</si>
  <si>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</si>
  <si>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</si>
  <si>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</si>
  <si>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</si>
  <si>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</si>
  <si>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</si>
  <si>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</si>
  <si>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</si>
  <si>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</si>
  <si>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</si>
  <si>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</si>
  <si>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</si>
  <si>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</si>
  <si>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</si>
  <si>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</si>
  <si>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</si>
  <si>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</si>
  <si>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</si>
  <si>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</si>
  <si>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</si>
  <si>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</si>
  <si>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</si>
  <si>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</si>
  <si>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</si>
  <si>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</si>
  <si>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</si>
  <si>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</si>
  <si>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</si>
  <si>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</si>
  <si>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</si>
  <si>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</si>
  <si>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</si>
  <si>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</si>
  <si>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</si>
  <si>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</si>
  <si>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</si>
  <si>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</si>
  <si>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</si>
  <si>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</si>
  <si>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</si>
  <si>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</si>
  <si>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</si>
  <si>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</si>
  <si>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</si>
  <si>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</si>
  <si>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</si>
  <si>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</si>
  <si>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</si>
  <si>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</si>
  <si>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</si>
  <si>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</si>
  <si>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</si>
  <si>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</si>
  <si>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</si>
  <si>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</si>
  <si>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</si>
  <si>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</si>
  <si>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</si>
  <si>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</si>
  <si>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</si>
  <si>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</si>
  <si>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</si>
  <si>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</si>
  <si>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</si>
  <si>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</si>
  <si>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</si>
  <si>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</si>
  <si>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</si>
  <si>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</si>
  <si>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</si>
  <si>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</si>
  <si>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</si>
  <si>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</si>
  <si>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</si>
  <si>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</si>
  <si>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</si>
  <si>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</si>
  <si>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</si>
  <si>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</si>
  <si>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</si>
  <si>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</si>
  <si>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</si>
  <si>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</si>
  <si>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</si>
  <si>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</si>
  <si>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</si>
  <si>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</si>
  <si>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</si>
  <si>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</si>
  <si>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</si>
  <si>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</si>
  <si>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</si>
  <si>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</si>
  <si>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</si>
  <si>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</si>
  <si>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</si>
  <si>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</si>
  <si>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</si>
  <si>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</si>
  <si>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</si>
  <si>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</si>
  <si>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</si>
  <si>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</si>
  <si>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</si>
  <si>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</si>
  <si>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</si>
  <si>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</si>
  <si>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</si>
  <si>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</si>
  <si>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</si>
  <si>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</si>
  <si>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</si>
  <si>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</si>
  <si>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</si>
  <si>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</si>
  <si>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</si>
  <si>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</si>
  <si>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</si>
  <si>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</si>
  <si>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</si>
  <si>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</si>
  <si>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</si>
  <si>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</si>
  <si>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</si>
  <si>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</si>
  <si>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</si>
  <si>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</si>
  <si>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</si>
  <si>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</si>
  <si>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</si>
  <si>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</si>
  <si>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</si>
  <si>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</si>
  <si>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</si>
  <si>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</si>
  <si>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</si>
  <si>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</si>
  <si>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</si>
  <si>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</si>
  <si>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</si>
  <si>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</si>
  <si>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</si>
  <si>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</si>
  <si>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</si>
  <si>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</si>
  <si>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</si>
  <si>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</si>
  <si>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</si>
  <si>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</si>
  <si>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</si>
  <si>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</si>
  <si>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</si>
  <si>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</si>
  <si>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</si>
  <si>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</si>
  <si>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</si>
  <si>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</si>
  <si>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</si>
  <si>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</si>
  <si>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</si>
  <si>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</si>
  <si>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</si>
  <si>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</si>
  <si>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</si>
  <si>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</si>
  <si>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</si>
  <si>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</si>
  <si>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</si>
  <si>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</si>
  <si>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</si>
  <si>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</si>
  <si>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</si>
  <si>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</si>
  <si>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</si>
  <si>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</si>
  <si>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</si>
  <si>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</si>
  <si>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</si>
  <si>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</si>
  <si>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</si>
  <si>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</si>
  <si>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</si>
  <si>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</si>
  <si>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</si>
  <si>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</si>
  <si>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</si>
  <si>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</si>
  <si>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</si>
  <si>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</si>
  <si>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</si>
  <si>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</si>
  <si>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</si>
  <si>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</si>
  <si>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</si>
  <si>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</si>
  <si>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</si>
  <si>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</si>
  <si>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</si>
  <si>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</si>
  <si>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</si>
  <si>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</si>
  <si>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</si>
  <si>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</si>
  <si>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</si>
  <si>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</si>
  <si>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</si>
  <si>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</si>
  <si>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</si>
  <si>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</si>
  <si>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</si>
  <si>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</si>
  <si>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</si>
  <si>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</si>
  <si>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</si>
  <si>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</si>
  <si>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</si>
  <si>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</si>
  <si>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</si>
  <si>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</si>
  <si>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</si>
  <si>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</si>
  <si>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</si>
  <si>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</si>
  <si>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</si>
  <si>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</si>
  <si>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</si>
  <si>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</si>
  <si>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</si>
  <si>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</si>
  <si>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</si>
  <si>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</si>
  <si>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</si>
  <si>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</si>
  <si>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</si>
  <si>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</si>
  <si>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</si>
  <si>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</si>
  <si>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</si>
  <si>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</si>
  <si>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</si>
  <si>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</si>
  <si>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</si>
  <si>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</si>
  <si>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</si>
  <si>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</si>
  <si>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</si>
  <si>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</si>
  <si>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</si>
  <si>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</si>
  <si>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</si>
  <si>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</si>
  <si>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</si>
  <si>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</si>
  <si>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</si>
  <si>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</si>
  <si>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</si>
  <si>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</si>
  <si>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</si>
  <si>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</si>
  <si>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</si>
  <si>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</si>
  <si>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</si>
  <si>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</si>
  <si>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</si>
  <si>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</si>
  <si>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</si>
  <si>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</si>
  <si>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</si>
  <si>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</si>
  <si>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</si>
  <si>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</si>
  <si>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</si>
  <si>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</si>
  <si>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</si>
  <si>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</si>
  <si>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</si>
  <si>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</si>
  <si>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</si>
  <si>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</si>
  <si>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</si>
  <si>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</si>
  <si>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</si>
  <si>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</si>
  <si>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</si>
  <si>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</si>
  <si>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</si>
  <si>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</si>
  <si>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</si>
  <si>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</si>
  <si>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</si>
  <si>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</si>
  <si>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</si>
  <si>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</si>
  <si>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</si>
  <si>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</si>
  <si>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</si>
  <si>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</si>
  <si>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</si>
  <si>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</si>
  <si>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</si>
  <si>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</si>
  <si>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</si>
  <si>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</si>
  <si>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</si>
  <si>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</si>
  <si>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</si>
  <si>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</si>
  <si>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</si>
  <si>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</si>
  <si>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</si>
  <si>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</si>
  <si>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</si>
  <si>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</si>
  <si>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</si>
  <si>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</si>
  <si>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</si>
  <si>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</si>
  <si>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</si>
  <si>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</si>
  <si>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</si>
  <si>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</si>
  <si>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</si>
  <si>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</si>
  <si>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</si>
  <si>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</si>
  <si>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</si>
  <si>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</si>
  <si>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</si>
  <si>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</si>
  <si>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</si>
  <si>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</si>
  <si>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</si>
  <si>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</si>
  <si>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</si>
  <si>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</si>
  <si>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</si>
  <si>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</si>
  <si>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</si>
  <si>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</si>
  <si>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</si>
  <si>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</si>
  <si>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</si>
  <si>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</si>
  <si>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</si>
  <si>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</si>
  <si>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</si>
  <si>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</si>
  <si>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</si>
  <si>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</si>
  <si>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</si>
  <si>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</si>
  <si>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</si>
  <si>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</si>
  <si>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</si>
  <si>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</si>
  <si>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</si>
  <si>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</si>
  <si>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</si>
  <si>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</si>
  <si>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</si>
  <si>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</si>
  <si>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</si>
  <si>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</si>
  <si>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</si>
  <si>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</si>
  <si>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</si>
  <si>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</si>
  <si>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</si>
  <si>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</si>
  <si>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</si>
  <si>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</si>
  <si>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</si>
  <si>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</si>
  <si>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</si>
  <si>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</si>
  <si>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</si>
  <si>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</si>
  <si>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</si>
  <si>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</si>
  <si>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</si>
  <si>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</si>
  <si>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</si>
  <si>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</si>
  <si>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</si>
  <si>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</si>
  <si>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</si>
  <si>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</si>
  <si>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</si>
  <si>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</si>
  <si>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</si>
  <si>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</si>
  <si>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</si>
  <si>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</si>
  <si>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</si>
  <si>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</si>
  <si>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</si>
  <si>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</si>
  <si>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</si>
  <si>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</si>
  <si>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</si>
  <si>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</si>
  <si>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</si>
  <si>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</si>
  <si>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</si>
  <si>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</si>
  <si>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</si>
  <si>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</si>
  <si>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</si>
  <si>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</si>
  <si>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</si>
  <si>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</si>
  <si>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</si>
  <si>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</si>
  <si>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</si>
  <si>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</si>
  <si>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</si>
  <si>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</si>
  <si>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</si>
  <si>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</si>
  <si>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</si>
  <si>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</si>
  <si>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</si>
  <si>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</si>
  <si>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</si>
  <si>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</si>
  <si>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</si>
  <si>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</si>
  <si>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</si>
  <si>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</si>
  <si>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</si>
  <si>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</si>
  <si>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</si>
  <si>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</si>
  <si>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</si>
  <si>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</si>
  <si>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</si>
  <si>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</si>
  <si>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</si>
  <si>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</si>
  <si>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</si>
  <si>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</si>
  <si>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</si>
  <si>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</si>
  <si>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</si>
  <si>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</si>
  <si>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</si>
  <si>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</si>
  <si>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</si>
  <si>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</si>
  <si>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</si>
  <si>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</si>
  <si>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</si>
  <si>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</si>
  <si>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</si>
  <si>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</si>
  <si>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</si>
  <si>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</si>
  <si>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</si>
  <si>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</si>
  <si>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</si>
  <si>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</si>
  <si>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</si>
  <si>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</si>
  <si>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</si>
  <si>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</si>
  <si>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</si>
  <si>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</si>
  <si>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</si>
  <si>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</si>
  <si>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</si>
  <si>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</si>
  <si>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</si>
  <si>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</si>
  <si>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</si>
  <si>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</si>
  <si>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</si>
  <si>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</si>
  <si>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</si>
  <si>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</si>
  <si>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</si>
  <si>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</si>
  <si>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</si>
  <si>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</si>
  <si>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</si>
  <si>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</si>
  <si>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</si>
  <si>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</si>
  <si>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</si>
  <si>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</si>
  <si>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</si>
  <si>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</si>
  <si>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</si>
  <si>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</si>
  <si>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</si>
  <si>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</si>
  <si>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</si>
  <si>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</si>
  <si>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</si>
  <si>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</si>
  <si>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</si>
  <si>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</si>
  <si>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</si>
  <si>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</si>
  <si>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</si>
  <si>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</si>
  <si>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</si>
  <si>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</si>
  <si>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</si>
  <si>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</si>
  <si>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</si>
  <si>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</si>
  <si>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</si>
  <si>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</si>
  <si>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</si>
  <si>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</si>
  <si>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</si>
  <si>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</si>
  <si>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</si>
  <si>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</si>
  <si>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</si>
  <si>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</si>
  <si>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</si>
  <si>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</si>
  <si>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</si>
  <si>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</si>
  <si>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</si>
  <si>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</si>
  <si>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</si>
  <si>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</si>
  <si>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</si>
  <si>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</si>
  <si>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</si>
  <si>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</si>
  <si>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</si>
  <si>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</si>
  <si>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</si>
  <si>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</si>
  <si>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</si>
  <si>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</si>
  <si>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</si>
  <si>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</si>
  <si>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</si>
  <si>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</si>
  <si>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</si>
  <si>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</si>
  <si>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</si>
  <si>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</si>
  <si>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</si>
  <si>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</si>
  <si>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</si>
  <si>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</si>
  <si>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</si>
  <si>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</si>
  <si>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</si>
  <si>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</si>
  <si>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</si>
  <si>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</si>
  <si>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</si>
  <si>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</si>
  <si>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</si>
  <si>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</si>
  <si>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</si>
  <si>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</si>
  <si>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</si>
  <si>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</si>
  <si>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</si>
  <si>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</si>
  <si>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</si>
  <si>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</si>
  <si>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</si>
  <si>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</si>
  <si>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</si>
  <si>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</si>
  <si>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</si>
  <si>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</si>
  <si>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</si>
  <si>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</si>
  <si>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</si>
  <si>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</si>
  <si>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</si>
  <si>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</si>
  <si>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</si>
  <si>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</si>
  <si>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</si>
  <si>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</si>
  <si>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</si>
  <si>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</si>
  <si>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</si>
  <si>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</si>
  <si>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</si>
  <si>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</si>
  <si>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</si>
  <si>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</si>
  <si>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</si>
  <si>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</si>
  <si>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</si>
  <si>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</si>
  <si>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</si>
  <si>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</si>
  <si>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</si>
  <si>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</si>
  <si>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</si>
  <si>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</si>
  <si>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</si>
  <si>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</si>
  <si>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</si>
  <si>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</si>
  <si>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</si>
  <si>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</si>
  <si>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</si>
  <si>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</si>
  <si>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</si>
  <si>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</si>
  <si>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</si>
  <si>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</si>
  <si>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</si>
  <si>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</si>
  <si>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</si>
  <si>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</si>
  <si>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</si>
  <si>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</si>
  <si>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</si>
  <si>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</si>
  <si>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</si>
  <si>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</si>
  <si>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</si>
  <si>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</si>
  <si>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</si>
  <si>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</si>
  <si>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</si>
  <si>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</si>
  <si>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</si>
  <si>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</si>
  <si>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</si>
  <si>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</si>
  <si>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</si>
  <si>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</si>
  <si>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</si>
  <si>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</si>
  <si>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</si>
  <si>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</si>
  <si>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</si>
  <si>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</si>
  <si>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</si>
  <si>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</si>
  <si>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</si>
  <si>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</si>
  <si>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</si>
  <si>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</si>
  <si>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</si>
  <si>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</si>
  <si>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</si>
  <si>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</si>
  <si>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</si>
  <si>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</si>
  <si>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</si>
  <si>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</si>
  <si>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</si>
  <si>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</si>
  <si>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</si>
  <si>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</si>
  <si>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</si>
  <si>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</si>
  <si>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</si>
  <si>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</si>
  <si>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</si>
  <si>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</si>
  <si>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</si>
  <si>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</si>
  <si>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</si>
  <si>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</si>
  <si>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</si>
  <si>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</si>
  <si>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</si>
  <si>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</si>
  <si>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</si>
  <si>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</si>
  <si>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</si>
  <si>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</si>
  <si>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</si>
  <si>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</si>
  <si>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</si>
  <si>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</si>
  <si>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</si>
  <si>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</si>
  <si>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</si>
  <si>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</si>
  <si>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</si>
  <si>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</si>
  <si>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</si>
  <si>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</si>
  <si>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</si>
  <si>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</si>
  <si>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</si>
  <si>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</si>
  <si>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</si>
  <si>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</si>
  <si>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</si>
  <si>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</si>
  <si>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</si>
  <si>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</si>
  <si>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</si>
  <si>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</si>
  <si>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</si>
  <si>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</si>
  <si>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</si>
  <si>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</si>
  <si>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</si>
  <si>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</si>
  <si>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</si>
  <si>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</si>
  <si>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</si>
  <si>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</si>
  <si>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</si>
  <si>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</si>
  <si>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</si>
  <si>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</si>
  <si>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</si>
  <si>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</si>
  <si>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</si>
  <si>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</si>
  <si>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</si>
  <si>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</si>
  <si>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</si>
  <si>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</si>
  <si>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</si>
  <si>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</si>
  <si>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</si>
  <si>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</si>
  <si>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</si>
  <si>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</si>
  <si>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</si>
  <si>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</si>
  <si>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</si>
  <si>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</si>
  <si>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</si>
  <si>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</si>
  <si>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</si>
  <si>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</si>
  <si>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</si>
  <si>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</si>
  <si>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</si>
  <si>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</si>
  <si>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</si>
  <si>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</si>
  <si>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</si>
  <si>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</si>
  <si>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</si>
  <si>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</si>
  <si>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</si>
  <si>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</si>
  <si>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</si>
  <si>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</si>
  <si>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</si>
  <si>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</si>
  <si>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</si>
  <si>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</si>
  <si>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</si>
  <si>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</si>
  <si>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</si>
  <si>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</si>
  <si>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</si>
  <si>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</si>
  <si>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</si>
  <si>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</si>
  <si>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</si>
  <si>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</si>
  <si>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</si>
  <si>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</si>
  <si>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</si>
  <si>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</si>
  <si>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</si>
  <si>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</si>
  <si>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</si>
  <si>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</si>
  <si>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</si>
  <si>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</si>
  <si>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</si>
  <si>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</si>
  <si>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</si>
  <si>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</si>
  <si>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</si>
  <si>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</si>
  <si>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</si>
  <si>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</si>
  <si>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</si>
  <si>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</si>
  <si>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</si>
  <si>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</si>
  <si>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</si>
  <si>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</si>
  <si>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</si>
  <si>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</si>
  <si>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</si>
  <si>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</si>
  <si>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</si>
  <si>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</si>
  <si>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</si>
  <si>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</si>
  <si>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</si>
  <si>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</si>
  <si>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</si>
  <si>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</si>
  <si>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</si>
  <si>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</si>
  <si>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</si>
  <si>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</si>
  <si>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</si>
  <si>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</si>
  <si>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</si>
  <si>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</si>
  <si>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</si>
  <si>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</si>
  <si>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</si>
  <si>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</si>
  <si>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</si>
  <si>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</si>
  <si>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</si>
  <si>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</si>
  <si>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</si>
  <si>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</si>
  <si>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</si>
  <si>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</si>
  <si>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</si>
  <si>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</si>
  <si>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</si>
  <si>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</si>
  <si>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</si>
  <si>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</si>
  <si>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</si>
  <si>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</si>
  <si>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</si>
  <si>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</si>
  <si>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</si>
  <si>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</si>
  <si>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</si>
  <si>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</si>
  <si>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</si>
  <si>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</si>
  <si>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</si>
  <si>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</si>
  <si>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</si>
  <si>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</si>
  <si>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</si>
  <si>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</si>
  <si>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</si>
  <si>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</si>
  <si>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</si>
  <si>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</si>
  <si>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</si>
  <si>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</si>
  <si>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</si>
  <si>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</si>
  <si>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</si>
  <si>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</si>
  <si>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</si>
  <si>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</si>
  <si>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</si>
  <si>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</si>
  <si>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</si>
  <si>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</si>
  <si>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</si>
  <si>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</si>
  <si>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</si>
  <si>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</si>
  <si>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</si>
  <si>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</si>
  <si>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</si>
  <si>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</si>
  <si>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</si>
  <si>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</si>
  <si>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</si>
  <si>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</si>
  <si>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</si>
  <si>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</si>
  <si>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</si>
  <si>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</si>
  <si>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</si>
  <si>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</si>
  <si>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</si>
  <si>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</si>
  <si>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</si>
  <si>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</si>
  <si>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</si>
  <si>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</si>
  <si>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</si>
  <si>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</si>
  <si>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</si>
  <si>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</si>
  <si>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</si>
  <si>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</si>
  <si>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</si>
  <si>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</si>
  <si>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</si>
  <si>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</si>
  <si>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</si>
  <si>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</si>
  <si>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</si>
  <si>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</si>
  <si>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</si>
  <si>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</si>
  <si>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</si>
  <si>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</si>
  <si>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</si>
  <si>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</si>
  <si>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</si>
  <si>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</si>
  <si>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</si>
  <si>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</si>
  <si>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</si>
  <si>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</si>
  <si>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</si>
  <si>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</si>
  <si>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</si>
  <si>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</si>
  <si>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</si>
  <si>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</si>
  <si>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</si>
  <si>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</si>
  <si>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</si>
  <si>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</si>
  <si>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</si>
  <si>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</si>
  <si>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</si>
  <si>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</si>
  <si>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</si>
  <si>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</si>
  <si>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</si>
  <si>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</si>
  <si>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</si>
  <si>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</si>
  <si>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</si>
  <si>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</si>
  <si>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</si>
  <si>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</si>
  <si>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</si>
  <si>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</si>
  <si>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</si>
  <si>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</si>
  <si>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</si>
  <si>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</si>
  <si>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</si>
  <si>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</si>
  <si>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</si>
  <si>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</si>
  <si>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</si>
  <si>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</si>
  <si>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</si>
  <si>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</si>
  <si>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</si>
  <si>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</si>
  <si>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</si>
  <si>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</si>
  <si>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</si>
  <si>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</si>
  <si>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</si>
  <si>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</si>
  <si>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</si>
  <si>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</si>
  <si>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</si>
  <si>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</si>
  <si>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</si>
  <si>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</si>
  <si>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</si>
  <si>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</si>
  <si>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</si>
  <si>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</si>
  <si>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</si>
  <si>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</si>
  <si>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</si>
  <si>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</si>
  <si>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</si>
  <si>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</si>
  <si>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</si>
  <si>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</si>
  <si>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</si>
  <si>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</si>
  <si>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</si>
  <si>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</si>
  <si>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</si>
  <si>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</si>
  <si>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</si>
  <si>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</si>
  <si>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</si>
  <si>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</si>
  <si>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</si>
  <si>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</si>
  <si>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</si>
  <si>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</si>
  <si>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</si>
  <si>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</si>
  <si>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</si>
  <si>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</si>
  <si>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</si>
  <si>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</si>
  <si>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</si>
  <si>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</si>
  <si>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</si>
  <si>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</si>
  <si>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</si>
  <si>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</si>
  <si>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</si>
  <si>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</si>
  <si>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</si>
  <si>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</si>
  <si>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</si>
  <si>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</si>
  <si>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</si>
  <si>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</si>
  <si>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</si>
  <si>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</si>
  <si>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</si>
  <si>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</si>
  <si>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</si>
  <si>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</si>
  <si>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</si>
  <si>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</si>
  <si>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</si>
  <si>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</si>
  <si>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</si>
  <si>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</si>
  <si>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</si>
  <si>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</si>
  <si>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</si>
  <si>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</si>
  <si>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</si>
  <si>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</si>
  <si>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</si>
  <si>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</si>
  <si>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</si>
  <si>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</si>
  <si>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</si>
  <si>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</si>
  <si>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</si>
  <si>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</si>
  <si>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</si>
  <si>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</si>
  <si>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</si>
  <si>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</si>
  <si>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</si>
  <si>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</si>
  <si>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</si>
  <si>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</si>
  <si>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</si>
  <si>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</si>
  <si>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</si>
  <si>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</si>
  <si>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</si>
  <si>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</si>
  <si>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</si>
  <si>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</si>
  <si>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</si>
  <si>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</si>
  <si>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</si>
  <si>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</si>
  <si>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</si>
  <si>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</si>
  <si>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</si>
  <si>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</si>
  <si>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</si>
  <si>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</si>
  <si>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</si>
  <si>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</si>
  <si>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</si>
  <si>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</si>
  <si>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</si>
  <si>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</si>
  <si>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</si>
  <si>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</si>
  <si>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</si>
  <si>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</si>
  <si>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</si>
  <si>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</si>
  <si>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</si>
  <si>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</si>
  <si>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</si>
  <si>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</si>
  <si>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</si>
  <si>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</si>
  <si>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</si>
  <si>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</si>
  <si>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</si>
  <si>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</si>
  <si>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</si>
  <si>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</si>
  <si>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</si>
  <si>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</si>
  <si>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</si>
  <si>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</si>
  <si>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</si>
  <si>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</si>
  <si>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</si>
  <si>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</si>
  <si>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</si>
  <si>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</si>
  <si>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</si>
  <si>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</si>
  <si>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</si>
  <si>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</si>
  <si>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</si>
  <si>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</si>
  <si>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</si>
  <si>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</si>
  <si>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</si>
  <si>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</si>
  <si>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</si>
  <si>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</si>
  <si>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</si>
  <si>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</si>
  <si>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</si>
  <si>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</si>
  <si>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</si>
  <si>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</si>
  <si>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</si>
  <si>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</si>
  <si>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</si>
  <si>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</si>
  <si>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</si>
  <si>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</si>
  <si>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</si>
  <si>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</si>
  <si>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</si>
  <si>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</si>
  <si>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</si>
  <si>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</si>
  <si>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</si>
  <si>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</si>
  <si>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</si>
  <si>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</si>
  <si>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</si>
  <si>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</si>
  <si>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</si>
  <si>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</si>
  <si>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</si>
  <si>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</si>
  <si>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</si>
  <si>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</si>
  <si>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</si>
  <si>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</si>
  <si>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</si>
  <si>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</si>
  <si>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</si>
  <si>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</si>
  <si>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</si>
  <si>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</si>
  <si>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</si>
  <si>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</si>
  <si>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</si>
  <si>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</si>
  <si>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</si>
  <si>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</si>
  <si>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</si>
  <si>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</si>
  <si>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</si>
  <si>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</si>
  <si>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</si>
  <si>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</si>
  <si>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</si>
  <si>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</si>
  <si>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</si>
  <si>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</si>
  <si>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</si>
  <si>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</si>
  <si>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</si>
  <si>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</si>
  <si>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</si>
  <si>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</si>
  <si>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</si>
  <si>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</si>
  <si>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</si>
  <si>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</si>
  <si>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</si>
  <si>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</si>
  <si>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</si>
  <si>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</si>
  <si>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</si>
  <si>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</si>
  <si>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</si>
  <si>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</si>
  <si>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</si>
  <si>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</si>
  <si>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</si>
  <si>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</si>
  <si>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</si>
  <si>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</si>
  <si>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</si>
  <si>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</si>
  <si>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</si>
  <si>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</si>
  <si>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</si>
  <si>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</si>
  <si>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</si>
  <si>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</si>
  <si>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</si>
  <si>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</si>
  <si>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</si>
  <si>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</si>
  <si>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</si>
  <si>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</si>
  <si>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</si>
  <si>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</si>
  <si>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</si>
  <si>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</si>
  <si>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</si>
  <si>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</si>
  <si>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</si>
  <si>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</si>
  <si>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</si>
  <si>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</si>
  <si>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</si>
  <si>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</si>
  <si>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</si>
  <si>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</si>
  <si>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</si>
  <si>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</si>
  <si>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</si>
  <si>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</si>
  <si>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</si>
  <si>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</si>
  <si>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</si>
  <si>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</si>
  <si>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</si>
  <si>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</si>
  <si>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</si>
  <si>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</si>
  <si>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</si>
  <si>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</si>
  <si>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</si>
  <si>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</si>
  <si>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</si>
  <si>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</si>
  <si>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</si>
  <si>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</si>
  <si>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</si>
  <si>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</si>
  <si>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</si>
  <si>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</si>
  <si>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</si>
  <si>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</si>
  <si>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</si>
  <si>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</si>
  <si>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</si>
  <si>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</si>
  <si>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</si>
  <si>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</si>
  <si>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</si>
  <si>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</si>
  <si>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</si>
  <si>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</si>
  <si>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</si>
  <si>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</si>
  <si>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</si>
  <si>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</si>
  <si>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</si>
  <si>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</si>
  <si>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</si>
  <si>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</si>
  <si>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</si>
  <si>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</si>
  <si>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</si>
  <si>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</si>
  <si>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</si>
  <si>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</si>
  <si>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</si>
  <si>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</si>
  <si>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</si>
  <si>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</si>
  <si>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</si>
  <si>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</si>
  <si>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</si>
  <si>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</si>
  <si>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</si>
  <si>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</si>
  <si>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</si>
  <si>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</si>
  <si>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</si>
  <si>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</si>
  <si>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</si>
  <si>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</si>
  <si>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</si>
  <si>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</si>
  <si>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</si>
  <si>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</si>
  <si>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</si>
  <si>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</si>
  <si>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</si>
  <si>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</si>
  <si>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</si>
  <si>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</si>
  <si>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</si>
  <si>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</si>
  <si>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</si>
  <si>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</si>
  <si>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</si>
  <si>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</si>
  <si>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</si>
  <si>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</si>
  <si>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</si>
  <si>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</si>
  <si>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</si>
  <si>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</si>
  <si>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</si>
  <si>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</si>
  <si>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</si>
  <si>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</si>
  <si>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</si>
  <si>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</si>
  <si>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</si>
  <si>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</si>
  <si>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</si>
  <si>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</si>
  <si>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</si>
  <si>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</si>
  <si>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</si>
  <si>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</si>
  <si>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</si>
  <si>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</si>
  <si>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</si>
  <si>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</si>
  <si>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</si>
  <si>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</si>
  <si>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</si>
  <si>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</si>
  <si>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</si>
  <si>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</si>
  <si>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</si>
  <si>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</si>
  <si>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</si>
  <si>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</si>
  <si>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</si>
  <si>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</si>
  <si>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</si>
  <si>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</si>
  <si>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</si>
  <si>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</si>
  <si>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</si>
  <si>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</si>
  <si>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</si>
  <si>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</si>
  <si>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</si>
  <si>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</si>
  <si>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</si>
  <si>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</si>
  <si>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</si>
  <si>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</si>
  <si>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</si>
  <si>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</si>
  <si>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</si>
  <si>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</si>
  <si>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</si>
  <si>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</si>
  <si>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</si>
  <si>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</si>
  <si>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</si>
  <si>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</si>
  <si>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</si>
  <si>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</si>
  <si>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</si>
  <si>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</si>
  <si>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</si>
  <si>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</si>
  <si>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</si>
  <si>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</si>
  <si>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</si>
  <si>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</si>
  <si>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</si>
  <si>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</si>
  <si>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</si>
  <si>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</si>
  <si>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</si>
  <si>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</si>
  <si>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</si>
  <si>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</si>
  <si>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</si>
  <si>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</si>
  <si>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</si>
  <si>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</si>
  <si>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</si>
  <si>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</si>
  <si>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</si>
  <si>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</si>
  <si>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</si>
  <si>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</si>
  <si>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</si>
  <si>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</si>
  <si>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</si>
  <si>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</si>
  <si>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</si>
  <si>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</si>
  <si>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</si>
  <si>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</si>
  <si>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</si>
  <si>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</si>
  <si>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</si>
  <si>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</si>
  <si>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</si>
  <si>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</si>
  <si>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</si>
  <si>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</si>
  <si>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</si>
  <si>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</si>
  <si>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</si>
  <si>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</si>
  <si>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</si>
  <si>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</si>
  <si>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</si>
  <si>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</si>
  <si>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</si>
  <si>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</si>
  <si>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</si>
  <si>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</si>
  <si>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</si>
  <si>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</si>
  <si>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</si>
  <si>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</si>
  <si>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</si>
  <si>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</si>
  <si>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</si>
  <si>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</si>
  <si>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</si>
  <si>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</si>
  <si>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</si>
  <si>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</si>
  <si>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</si>
  <si>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</si>
  <si>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</si>
  <si>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</si>
  <si>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</si>
  <si>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</si>
  <si>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</si>
  <si>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</si>
  <si>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</si>
  <si>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</si>
  <si>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</si>
  <si>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</si>
  <si>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</si>
  <si>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</si>
  <si>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</si>
  <si>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</si>
  <si>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</si>
  <si>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</si>
  <si>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</si>
  <si>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</si>
  <si>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</si>
  <si>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</si>
  <si>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</si>
  <si>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</si>
  <si>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</si>
  <si>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</si>
  <si>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</si>
  <si>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</si>
  <si>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</si>
  <si>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</si>
  <si>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</si>
  <si>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</si>
  <si>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</si>
  <si>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</si>
  <si>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</si>
  <si>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</si>
  <si>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</si>
  <si>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</si>
  <si>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</si>
  <si>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</si>
  <si>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</si>
  <si>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</si>
  <si>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</si>
  <si>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</si>
  <si>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</si>
  <si>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</si>
  <si>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</si>
  <si>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</si>
  <si>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</si>
  <si>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</si>
  <si>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</si>
  <si>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</si>
  <si>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</si>
  <si>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</si>
  <si>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</si>
  <si>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</si>
  <si>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</si>
  <si>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</si>
  <si>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</si>
  <si>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</si>
  <si>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</si>
  <si>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</si>
  <si>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</si>
  <si>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</si>
  <si>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</si>
  <si>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</si>
  <si>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</si>
  <si>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</si>
  <si>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</si>
  <si>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</si>
  <si>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</si>
  <si>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</si>
  <si>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</si>
  <si>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</si>
  <si>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</si>
  <si>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</si>
  <si>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</si>
  <si>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</si>
  <si>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</si>
  <si>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</si>
  <si>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</si>
  <si>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</si>
  <si>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</si>
  <si>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</si>
  <si>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</si>
  <si>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</si>
  <si>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</si>
  <si>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</si>
  <si>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</si>
  <si>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</si>
  <si>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</si>
  <si>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</si>
  <si>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</si>
  <si>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</si>
  <si>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</si>
  <si>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</si>
  <si>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</si>
  <si>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</si>
  <si>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</si>
  <si>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</si>
  <si>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</si>
  <si>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</si>
  <si>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</si>
  <si>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</si>
  <si>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</si>
  <si>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</si>
  <si>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</si>
  <si>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</si>
  <si>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</si>
  <si>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</si>
  <si>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</si>
  <si>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</si>
  <si>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</si>
  <si>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</si>
  <si>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</si>
  <si>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</si>
  <si>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</si>
  <si>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</si>
  <si>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</si>
  <si>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</si>
  <si>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</si>
  <si>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</si>
  <si>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</si>
  <si>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</si>
  <si>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</si>
  <si>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</si>
  <si>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</si>
  <si>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</si>
  <si>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</si>
  <si>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</si>
  <si>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</si>
  <si>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</si>
  <si>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</si>
  <si>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</si>
  <si>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</si>
  <si>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</si>
  <si>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</si>
  <si>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</si>
  <si>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</si>
  <si>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</si>
  <si>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</si>
  <si>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</si>
  <si>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</si>
  <si>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</si>
  <si>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</si>
  <si>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</si>
  <si>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</si>
  <si>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</si>
  <si>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</si>
  <si>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</si>
  <si>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</si>
  <si>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</si>
  <si>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</si>
  <si>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</si>
  <si>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</si>
  <si>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</si>
  <si>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</si>
  <si>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</si>
  <si>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</si>
  <si>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</si>
  <si>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</si>
  <si>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</si>
  <si>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</si>
  <si>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</si>
  <si>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</si>
  <si>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</si>
  <si>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</si>
  <si>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</si>
  <si>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</si>
  <si>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</si>
  <si>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</si>
  <si>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</si>
  <si>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</si>
  <si>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</si>
  <si>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</si>
  <si>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</si>
  <si>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</si>
  <si>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</si>
  <si>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</si>
  <si>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</si>
  <si>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</si>
  <si>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</si>
  <si>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</si>
  <si>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</si>
  <si>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</si>
  <si>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</si>
  <si>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</si>
  <si>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</si>
  <si>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</si>
  <si>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</si>
  <si>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</si>
  <si>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</si>
  <si>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</si>
  <si>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</si>
  <si>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</si>
  <si>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</si>
  <si>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</si>
  <si>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</si>
  <si>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</si>
  <si>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</si>
  <si>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</si>
  <si>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</si>
  <si>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</si>
  <si>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</si>
  <si>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</si>
  <si>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</si>
  <si>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</si>
  <si>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</si>
  <si>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</si>
  <si>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</si>
  <si>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</si>
  <si>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</si>
  <si>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</si>
  <si>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</si>
  <si>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</si>
  <si>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</si>
  <si>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</si>
  <si>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</si>
  <si>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</si>
  <si>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</si>
  <si>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</si>
  <si>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</si>
  <si>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</si>
  <si>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</si>
  <si>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</si>
  <si>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</si>
  <si>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</si>
  <si>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</si>
  <si>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</si>
  <si>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</si>
  <si>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</si>
  <si>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</si>
  <si>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</si>
  <si>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</si>
  <si>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</si>
  <si>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</si>
  <si>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</si>
  <si>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</si>
  <si>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</si>
  <si>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</si>
  <si>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</si>
  <si>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</si>
  <si>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</si>
  <si>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</si>
  <si>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</si>
  <si>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</si>
  <si>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</si>
  <si>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</si>
  <si>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</si>
  <si>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</si>
  <si>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</si>
  <si>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</si>
  <si>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</si>
  <si>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</si>
  <si>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</si>
  <si>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</si>
  <si>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</si>
  <si>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</si>
  <si>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</si>
  <si>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</si>
  <si>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</si>
  <si>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</si>
  <si>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</si>
  <si>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</si>
  <si>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</si>
  <si>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</si>
  <si>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</si>
  <si>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</si>
  <si>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</si>
  <si>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</si>
  <si>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</si>
  <si>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</si>
  <si>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</si>
  <si>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</si>
  <si>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</si>
  <si>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</si>
  <si>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</si>
  <si>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</si>
  <si>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</si>
  <si>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</si>
  <si>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</si>
  <si>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</si>
  <si>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</si>
  <si>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</si>
  <si>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</si>
  <si>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</si>
  <si>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</si>
  <si>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</si>
  <si>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</si>
  <si>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</si>
  <si>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</si>
  <si>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</si>
  <si>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</si>
  <si>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</si>
  <si>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</si>
  <si>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</si>
  <si>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</si>
  <si>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</si>
  <si>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</si>
  <si>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</si>
  <si>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</si>
  <si>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</si>
  <si>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</si>
  <si>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</si>
  <si>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</si>
  <si>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</si>
  <si>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</si>
  <si>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</si>
  <si>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</si>
  <si>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</si>
  <si>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</si>
  <si>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</si>
  <si>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</si>
  <si>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</si>
  <si>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</si>
  <si>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</si>
  <si>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</si>
  <si>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</si>
  <si>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</si>
  <si>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</si>
  <si>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</si>
  <si>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</si>
  <si>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</si>
  <si>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</si>
  <si>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</si>
  <si>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</si>
  <si>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</si>
  <si>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</si>
  <si>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</si>
  <si>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</si>
  <si>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</si>
  <si>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</si>
  <si>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</si>
  <si>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</si>
  <si>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</si>
  <si>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</si>
  <si>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</si>
  <si>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</si>
  <si>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</si>
  <si>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</si>
  <si>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</si>
  <si>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</si>
  <si>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</si>
  <si>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</si>
  <si>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</si>
  <si>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</si>
  <si>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</si>
  <si>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</si>
  <si>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</si>
  <si>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</si>
  <si>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</si>
  <si>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</si>
  <si>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</si>
  <si>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</si>
  <si>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</si>
  <si>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</si>
  <si>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</si>
  <si>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</si>
  <si>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</si>
  <si>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</si>
  <si>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</si>
  <si>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</si>
  <si>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</si>
  <si>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</si>
  <si>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</si>
  <si>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</si>
  <si>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</si>
  <si>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</si>
  <si>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</si>
  <si>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</si>
  <si>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</si>
  <si>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</si>
  <si>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</si>
  <si>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</si>
  <si>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</si>
  <si>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</si>
  <si>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</si>
  <si>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</si>
  <si>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</si>
  <si>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</si>
  <si>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</si>
  <si>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</si>
  <si>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</si>
  <si>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</si>
  <si>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</si>
  <si>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</si>
  <si>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</si>
  <si>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</si>
  <si>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</si>
  <si>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</si>
  <si>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</si>
  <si>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</si>
  <si>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</si>
  <si>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</si>
  <si>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</si>
  <si>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</si>
  <si>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</si>
  <si>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</si>
  <si>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</si>
  <si>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</si>
  <si>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</si>
  <si>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</si>
  <si>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</si>
  <si>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</si>
  <si>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</si>
  <si>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</si>
  <si>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</si>
  <si>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</si>
  <si>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</si>
  <si>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</si>
  <si>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</si>
  <si>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</si>
  <si>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</si>
  <si>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</si>
  <si>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</si>
  <si>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</si>
  <si>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</si>
  <si>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</si>
  <si>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</si>
  <si>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</si>
  <si>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</si>
  <si>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</si>
  <si>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</si>
  <si>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</si>
  <si>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</si>
  <si>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</si>
  <si>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</si>
  <si>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</si>
  <si>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</si>
  <si>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</si>
  <si>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</si>
  <si>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</si>
  <si>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</si>
  <si>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</si>
  <si>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</si>
  <si>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</si>
  <si>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</si>
  <si>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</si>
  <si>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</si>
  <si>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</si>
  <si>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</si>
  <si>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</si>
  <si>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</si>
  <si>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</si>
  <si>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</si>
  <si>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</si>
  <si>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</si>
  <si>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</si>
  <si>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</si>
  <si>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</si>
  <si>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</si>
  <si>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</si>
  <si>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</si>
  <si>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</si>
  <si>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</si>
  <si>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</si>
  <si>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</si>
  <si>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</si>
  <si>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</si>
  <si>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</si>
  <si>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</si>
  <si>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</si>
  <si>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</si>
  <si>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</si>
  <si>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</si>
  <si>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</si>
  <si>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</si>
  <si>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</si>
  <si>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</si>
  <si>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</si>
  <si>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</si>
  <si>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</si>
  <si>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</si>
  <si>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</si>
  <si>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</si>
  <si>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</si>
  <si>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</si>
  <si>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</si>
  <si>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</si>
  <si>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</si>
  <si>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</si>
  <si>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</si>
  <si>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</si>
  <si>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</si>
  <si>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</si>
  <si>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</si>
  <si>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</si>
  <si>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</si>
  <si>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</si>
  <si>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</si>
  <si>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</si>
  <si>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</si>
  <si>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</si>
  <si>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</si>
  <si>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</si>
  <si>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</si>
  <si>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</si>
  <si>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</si>
  <si>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</si>
  <si>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</si>
  <si>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</si>
  <si>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</si>
  <si>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</si>
  <si>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</si>
  <si>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</si>
  <si>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</si>
  <si>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</si>
  <si>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</si>
  <si>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</si>
  <si>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</si>
  <si>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</si>
  <si>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</si>
  <si>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</si>
  <si>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</si>
  <si>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</si>
  <si>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</si>
  <si>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</si>
  <si>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</si>
  <si>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</si>
  <si>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</si>
  <si>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</si>
  <si>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</si>
  <si>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</si>
  <si>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</si>
  <si>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</si>
  <si>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</si>
  <si>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</si>
  <si>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</si>
  <si>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</si>
  <si>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</si>
  <si>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</si>
  <si>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</si>
  <si>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</si>
  <si>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</si>
  <si>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</si>
  <si>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</si>
  <si>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</si>
  <si>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</si>
  <si>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</si>
  <si>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</si>
  <si>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</si>
  <si>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</si>
  <si>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</si>
  <si>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</si>
  <si>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</si>
  <si>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</si>
  <si>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</si>
  <si>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</si>
  <si>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</si>
  <si>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</si>
  <si>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</si>
  <si>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</si>
  <si>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</si>
  <si>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</si>
  <si>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</si>
  <si>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</si>
  <si>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</si>
  <si>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</si>
  <si>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</si>
  <si>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</si>
  <si>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</si>
  <si>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</si>
  <si>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</si>
  <si>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</si>
  <si>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</si>
  <si>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</si>
  <si>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</si>
  <si>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</si>
  <si>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</si>
  <si>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</si>
  <si>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</si>
  <si>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</si>
  <si>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</si>
  <si>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</si>
  <si>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</si>
  <si>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</si>
  <si>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</si>
  <si>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</si>
  <si>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</si>
  <si>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</si>
  <si>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</si>
  <si>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</si>
  <si>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</si>
  <si>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</si>
  <si>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</si>
  <si>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</si>
  <si>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</si>
  <si>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</si>
  <si>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</si>
  <si>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</si>
  <si>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</si>
  <si>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</si>
  <si>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</si>
  <si>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</si>
  <si>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</si>
  <si>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</si>
  <si>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</si>
  <si>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</si>
  <si>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</si>
  <si>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</si>
  <si>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</si>
  <si>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</si>
  <si>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</si>
  <si>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</si>
  <si>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</si>
  <si>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</si>
  <si>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</si>
  <si>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</si>
  <si>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</si>
  <si>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</si>
  <si>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</si>
  <si>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</si>
  <si>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</si>
  <si>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</si>
  <si>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</si>
  <si>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</si>
  <si>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</si>
  <si>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</si>
  <si>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</si>
  <si>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</si>
  <si>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</si>
  <si>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</si>
  <si>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</si>
  <si>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</si>
  <si>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</si>
  <si>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</si>
  <si>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</si>
  <si>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</si>
  <si>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</si>
  <si>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</si>
  <si>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</si>
  <si>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</si>
  <si>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</si>
  <si>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</si>
  <si>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</si>
  <si>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</si>
  <si>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</si>
  <si>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</si>
  <si>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</si>
  <si>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</si>
  <si>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</si>
  <si>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</si>
  <si>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</si>
  <si>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</si>
  <si>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</si>
  <si>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</si>
  <si>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</si>
  <si>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</si>
  <si>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</si>
  <si>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</si>
  <si>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</si>
  <si>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</si>
  <si>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</si>
  <si>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</si>
  <si>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</si>
  <si>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</si>
  <si>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</si>
  <si>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</si>
  <si>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</si>
  <si>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</si>
  <si>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</si>
  <si>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</si>
  <si>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</si>
  <si>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</si>
  <si>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</si>
  <si>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</si>
  <si>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</si>
  <si>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</si>
  <si>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</si>
  <si>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</si>
  <si>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</si>
  <si>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</si>
  <si>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</si>
  <si>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</si>
  <si>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</si>
  <si>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</si>
  <si>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</si>
  <si>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</si>
  <si>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</si>
  <si>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</si>
  <si>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</si>
  <si>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</si>
  <si>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</si>
  <si>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</si>
  <si>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</si>
  <si>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</si>
  <si>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</si>
  <si>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</si>
  <si>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</si>
  <si>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</si>
  <si>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</si>
  <si>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</si>
  <si>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</si>
  <si>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</si>
  <si>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</si>
  <si>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</si>
  <si>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</si>
  <si>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</si>
  <si>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</si>
  <si>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</si>
  <si>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</si>
  <si>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</si>
  <si>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</si>
  <si>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</si>
  <si>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</si>
  <si>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</si>
  <si>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</si>
  <si>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</si>
  <si>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</si>
  <si>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</si>
  <si>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</si>
  <si>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</si>
  <si>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</si>
  <si>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</si>
  <si>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</si>
  <si>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</si>
  <si>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</si>
  <si>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</si>
  <si>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</si>
  <si>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</si>
  <si>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</si>
  <si>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</si>
  <si>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</si>
  <si>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</si>
  <si>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</si>
  <si>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</si>
  <si>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</si>
  <si>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</si>
  <si>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</si>
  <si>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</si>
  <si>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</si>
  <si>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</si>
  <si>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</si>
  <si>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</si>
  <si>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</si>
  <si>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</si>
  <si>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</si>
  <si>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</si>
  <si>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</si>
  <si>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</si>
  <si>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</si>
  <si>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</si>
  <si>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</si>
  <si>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</si>
  <si>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</si>
  <si>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</si>
  <si>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</si>
  <si>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</si>
  <si>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</si>
  <si>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</si>
  <si>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</si>
  <si>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</si>
  <si>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</si>
  <si>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</si>
  <si>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</si>
  <si>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</si>
  <si>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</si>
  <si>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</si>
  <si>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</si>
  <si>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</si>
  <si>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</si>
  <si>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</si>
  <si>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</si>
  <si>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</si>
  <si>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</si>
  <si>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</si>
  <si>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</si>
  <si>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</si>
  <si>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</si>
  <si>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</si>
  <si>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</si>
  <si>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</si>
  <si>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</si>
  <si>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</si>
  <si>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</si>
  <si>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</si>
  <si>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</si>
  <si>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</si>
  <si>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</si>
  <si>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</si>
  <si>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</si>
  <si>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</si>
  <si>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</si>
  <si>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</si>
  <si>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</si>
  <si>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</si>
  <si>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</si>
  <si>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</si>
  <si>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</si>
  <si>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</si>
  <si>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</si>
  <si>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</si>
  <si>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</si>
  <si>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</si>
  <si>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</si>
  <si>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</si>
  <si>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</si>
  <si>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</si>
  <si>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</si>
  <si>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</si>
  <si>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</si>
  <si>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</si>
  <si>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</si>
  <si>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</si>
  <si>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</si>
  <si>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</si>
  <si>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</si>
  <si>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</si>
  <si>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</si>
  <si>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</si>
  <si>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</si>
  <si>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</si>
  <si>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</si>
  <si>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</si>
  <si>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</si>
  <si>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</si>
  <si>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</si>
  <si>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</si>
  <si>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</si>
  <si>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</si>
  <si>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</si>
  <si>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</si>
  <si>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</si>
  <si>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</si>
  <si>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</si>
  <si>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</si>
  <si>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</si>
  <si>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</si>
  <si>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</si>
  <si>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</si>
  <si>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</si>
  <si>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</si>
  <si>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</si>
  <si>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</si>
  <si>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</si>
  <si>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</si>
  <si>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</si>
  <si>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</si>
  <si>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</si>
  <si>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</si>
  <si>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</si>
  <si>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</si>
  <si>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</si>
  <si>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</si>
  <si>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</si>
  <si>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</si>
  <si>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</si>
  <si>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</si>
  <si>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</si>
  <si>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</si>
  <si>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</si>
  <si>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</si>
  <si>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</si>
  <si>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</si>
  <si>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</si>
  <si>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</si>
  <si>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</si>
  <si>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</si>
  <si>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</si>
  <si>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</si>
  <si>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</si>
  <si>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</si>
  <si>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</si>
  <si>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</si>
  <si>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</si>
  <si>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</si>
  <si>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</si>
  <si>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</si>
  <si>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</si>
  <si>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</si>
  <si>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</si>
  <si>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</si>
  <si>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</si>
  <si>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</si>
  <si>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</si>
  <si>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</si>
  <si>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</si>
  <si>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</si>
  <si>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</si>
  <si>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</si>
  <si>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</si>
  <si>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</si>
  <si>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</si>
  <si>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</si>
  <si>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</si>
  <si>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</si>
  <si>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</si>
  <si>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</si>
  <si>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</si>
  <si>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</si>
  <si>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</si>
  <si>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</si>
  <si>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</si>
  <si>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</si>
  <si>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</si>
  <si>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</si>
  <si>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</si>
  <si>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</si>
  <si>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</si>
  <si>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</si>
  <si>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</si>
  <si>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</si>
  <si>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</si>
  <si>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</si>
  <si>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</si>
  <si>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</si>
  <si>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</si>
  <si>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</si>
  <si>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</si>
  <si>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</si>
  <si>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</si>
  <si>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</si>
  <si>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</si>
  <si>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</si>
  <si>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</si>
  <si>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</si>
  <si>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</si>
  <si>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</si>
  <si>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</si>
  <si>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</si>
  <si>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</si>
  <si>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</si>
  <si>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</si>
  <si>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</si>
  <si>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</si>
  <si>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</si>
  <si>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</si>
  <si>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</si>
  <si>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</si>
  <si>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</si>
  <si>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</si>
  <si>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</si>
  <si>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</si>
  <si>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</si>
  <si>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</si>
  <si>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</si>
  <si>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</si>
  <si>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</si>
  <si>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</si>
  <si>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</si>
  <si>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</si>
  <si>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</si>
  <si>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</si>
  <si>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</si>
  <si>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</si>
  <si>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</si>
  <si>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</si>
  <si>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</si>
  <si>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</si>
  <si>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</si>
  <si>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</si>
  <si>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</si>
  <si>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</si>
  <si>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</si>
  <si>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</si>
  <si>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</si>
  <si>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</si>
  <si>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</si>
  <si>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</si>
  <si>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</si>
  <si>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</si>
  <si>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</si>
  <si>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</si>
  <si>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</si>
  <si>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</si>
  <si>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</si>
  <si>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</si>
  <si>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</si>
  <si>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</si>
  <si>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</si>
  <si>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</si>
  <si>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</si>
  <si>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</si>
  <si>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</si>
  <si>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</si>
  <si>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</si>
  <si>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</si>
  <si>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</si>
  <si>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</si>
  <si>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</si>
  <si>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</si>
  <si>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</si>
  <si>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</si>
  <si>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</si>
  <si>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</si>
  <si>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</si>
  <si>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</si>
  <si>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</si>
  <si>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</si>
  <si>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</si>
  <si>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</si>
  <si>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</si>
  <si>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</si>
  <si>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</si>
  <si>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</si>
  <si>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</si>
  <si>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</si>
  <si>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</si>
  <si>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</si>
  <si>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</si>
  <si>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</si>
  <si>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</si>
  <si>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</si>
  <si>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</si>
  <si>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</si>
  <si>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</si>
  <si>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</si>
  <si>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</si>
  <si>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</si>
  <si>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</si>
  <si>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</si>
  <si>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</si>
  <si>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</si>
  <si>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</si>
  <si>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</si>
  <si>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</si>
  <si>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</si>
  <si>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</si>
  <si>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</si>
  <si>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</si>
  <si>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</si>
  <si>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</si>
  <si>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</si>
  <si>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</si>
  <si>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</si>
  <si>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</si>
  <si>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</si>
  <si>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</si>
  <si>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</si>
  <si>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</si>
  <si>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</si>
  <si>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</si>
  <si>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</si>
  <si>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</si>
  <si>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</si>
  <si>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</si>
  <si>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</si>
  <si>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</si>
  <si>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</si>
  <si>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</si>
  <si>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</si>
  <si>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</si>
  <si>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</si>
  <si>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</si>
  <si>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</si>
  <si>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</si>
  <si>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</si>
  <si>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</si>
  <si>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</si>
  <si>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</si>
  <si>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</si>
  <si>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</si>
  <si>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</si>
  <si>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</si>
  <si>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</si>
  <si>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</si>
  <si>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</si>
  <si>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</si>
  <si>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</si>
  <si>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</si>
  <si>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</si>
  <si>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</si>
  <si>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</si>
  <si>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</si>
  <si>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</si>
  <si>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</si>
  <si>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</si>
  <si>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</si>
  <si>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</si>
  <si>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</si>
  <si>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</si>
  <si>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</si>
  <si>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</si>
  <si>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</si>
  <si>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</si>
  <si>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</si>
  <si>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</si>
  <si>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</si>
  <si>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</si>
  <si>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</si>
  <si>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</si>
  <si>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</si>
  <si>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</si>
  <si>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</si>
  <si>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</si>
  <si>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</si>
  <si>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</si>
  <si>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</si>
  <si>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</si>
  <si>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</si>
  <si>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</si>
  <si>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</si>
  <si>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</si>
  <si>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</si>
  <si>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</si>
  <si>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</si>
  <si>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</si>
  <si>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</si>
  <si>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</si>
  <si>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</si>
  <si>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</si>
  <si>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</si>
  <si>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</si>
  <si>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</si>
  <si>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</si>
  <si>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</si>
  <si>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</si>
  <si>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</si>
  <si>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</si>
  <si>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</si>
  <si>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</si>
  <si>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</si>
  <si>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</si>
  <si>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</si>
  <si>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</si>
  <si>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</si>
  <si>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</si>
  <si>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</si>
  <si>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</si>
  <si>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</si>
  <si>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</si>
  <si>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</si>
  <si>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</si>
  <si>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</si>
  <si>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</si>
  <si>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</si>
  <si>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</si>
  <si>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</si>
  <si>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</si>
  <si>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</si>
  <si>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</si>
  <si>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</si>
  <si>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</si>
  <si>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</si>
  <si>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</si>
  <si>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</si>
  <si>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</si>
  <si>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</si>
  <si>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</si>
  <si>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</si>
  <si>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</si>
  <si>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</si>
  <si>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</si>
  <si>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</si>
  <si>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</si>
  <si>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</si>
  <si>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</si>
  <si>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</si>
  <si>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</si>
  <si>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</si>
  <si>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</si>
  <si>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</si>
  <si>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</si>
  <si>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</si>
  <si>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</si>
  <si>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</si>
  <si>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</si>
  <si>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</si>
  <si>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</si>
  <si>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</si>
  <si>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</si>
  <si>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</si>
  <si>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</si>
  <si>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</si>
  <si>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</si>
  <si>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</si>
  <si>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</si>
  <si>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</si>
  <si>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</si>
  <si>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</si>
  <si>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</si>
  <si>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</si>
  <si>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</si>
  <si>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</si>
  <si>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</si>
  <si>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</si>
  <si>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</si>
  <si>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</si>
  <si>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</si>
  <si>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</si>
  <si>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</si>
  <si>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</si>
  <si>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</si>
  <si>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</si>
  <si>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</si>
  <si>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</si>
  <si>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</si>
  <si>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</si>
  <si>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</si>
  <si>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</si>
  <si>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</si>
  <si>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</si>
  <si>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</si>
  <si>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</si>
  <si>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</si>
  <si>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</si>
  <si>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</si>
  <si>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</si>
  <si>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</si>
  <si>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</si>
  <si>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</si>
  <si>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</si>
  <si>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</si>
  <si>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</si>
  <si>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</si>
  <si>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</si>
  <si>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</si>
  <si>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</si>
  <si>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</si>
  <si>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</si>
  <si>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</si>
  <si>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</si>
  <si>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</si>
  <si>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</si>
  <si>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</si>
  <si>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</si>
  <si>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</si>
  <si>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</si>
  <si>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</si>
  <si>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</si>
  <si>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</si>
  <si>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</si>
  <si>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</si>
  <si>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</si>
  <si>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</si>
  <si>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</si>
  <si>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</si>
  <si>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</si>
  <si>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</si>
  <si>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</si>
  <si>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</si>
  <si>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</si>
  <si>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</si>
  <si>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</si>
  <si>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</si>
  <si>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</si>
  <si>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</si>
  <si>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</si>
  <si>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</si>
  <si>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</si>
  <si>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</si>
  <si>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</si>
  <si>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</si>
  <si>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</si>
  <si>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</si>
  <si>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</si>
  <si>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</si>
  <si>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</si>
  <si>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</si>
  <si>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</si>
  <si>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</si>
  <si>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</si>
  <si>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</si>
  <si>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</si>
  <si>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</si>
  <si>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</si>
  <si>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</si>
  <si>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</si>
  <si>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</si>
  <si>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</si>
  <si>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</si>
  <si>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</si>
  <si>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</si>
  <si>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</si>
  <si>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</si>
  <si>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</si>
  <si>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</si>
  <si>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</si>
  <si>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</si>
  <si>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</si>
  <si>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</si>
  <si>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</si>
  <si>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</si>
  <si>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</si>
  <si>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</si>
  <si>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</si>
  <si>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</si>
  <si>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</si>
  <si>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</si>
  <si>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</si>
  <si>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</si>
  <si>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</si>
  <si>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</si>
  <si>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</si>
  <si>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</si>
  <si>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</si>
  <si>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</si>
  <si>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</si>
  <si>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</si>
  <si>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</si>
  <si>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</si>
  <si>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</si>
  <si>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</si>
  <si>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</si>
  <si>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</si>
  <si>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</si>
  <si>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</si>
  <si>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</si>
  <si>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</si>
  <si>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</si>
  <si>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</si>
  <si>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</si>
  <si>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</si>
  <si>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</si>
  <si>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</si>
  <si>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</si>
  <si>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</si>
  <si>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</si>
  <si>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</si>
  <si>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</si>
  <si>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</si>
  <si>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</si>
  <si>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</si>
  <si>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</si>
  <si>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</si>
  <si>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</si>
  <si>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</si>
  <si>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</si>
  <si>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</si>
  <si>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</si>
  <si>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</si>
  <si>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</si>
  <si>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</si>
  <si>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</si>
  <si>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</si>
  <si>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</si>
  <si>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</si>
  <si>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</si>
  <si>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</si>
  <si>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</si>
  <si>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</si>
  <si>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</si>
  <si>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</si>
  <si>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</si>
  <si>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</si>
  <si>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</si>
  <si>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</si>
  <si>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</si>
  <si>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</si>
  <si>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</si>
  <si>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</si>
  <si>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</si>
  <si>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</si>
  <si>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</si>
  <si>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</si>
  <si>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</si>
  <si>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</si>
  <si>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</si>
  <si>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</si>
  <si>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</si>
  <si>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</si>
  <si>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</si>
  <si>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</si>
  <si>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</si>
  <si>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</si>
  <si>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</si>
  <si>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</si>
  <si>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</si>
  <si>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</si>
  <si>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</si>
  <si>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</si>
  <si>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</si>
  <si>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</si>
  <si>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</si>
  <si>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</si>
  <si>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</si>
  <si>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</si>
  <si>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</si>
  <si>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</si>
  <si>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</si>
  <si>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</si>
  <si>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</si>
  <si>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</si>
  <si>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</si>
  <si>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</si>
  <si>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</si>
  <si>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</si>
  <si>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</si>
  <si>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</si>
  <si>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</si>
  <si>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</si>
  <si>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</si>
  <si>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</si>
  <si>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</si>
  <si>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</si>
  <si>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</si>
  <si>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</si>
  <si>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</si>
  <si>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</si>
  <si>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</si>
  <si>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</si>
  <si>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</si>
  <si>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</si>
  <si>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</si>
  <si>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</si>
  <si>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</si>
  <si>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</si>
  <si>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</si>
  <si>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</si>
  <si>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</si>
  <si>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</si>
  <si>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</si>
  <si>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</si>
  <si>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</si>
  <si>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</si>
  <si>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</si>
  <si>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</si>
  <si>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</si>
  <si>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</si>
  <si>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</si>
  <si>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</si>
  <si>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</si>
  <si>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</si>
  <si>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</si>
  <si>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</si>
  <si>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</si>
  <si>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</si>
  <si>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</si>
  <si>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</si>
  <si>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</si>
  <si>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</si>
  <si>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</si>
  <si>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</si>
  <si>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</si>
  <si>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</si>
  <si>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</si>
  <si>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</si>
  <si>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</si>
  <si>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</si>
  <si>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</si>
  <si>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</si>
  <si>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</si>
  <si>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</si>
  <si>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</si>
  <si>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</si>
  <si>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</si>
  <si>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</si>
  <si>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</si>
  <si>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</si>
  <si>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</si>
  <si>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</si>
  <si>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</si>
  <si>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</si>
  <si>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</si>
  <si>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</si>
  <si>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</si>
  <si>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</si>
  <si>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</si>
  <si>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</si>
  <si>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</si>
  <si>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</si>
  <si>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</si>
  <si>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</si>
  <si>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</si>
  <si>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</si>
  <si>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</si>
  <si>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</si>
  <si>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</si>
  <si>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</si>
  <si>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</si>
  <si>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</si>
  <si>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</si>
  <si>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</si>
  <si>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</si>
  <si>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</si>
  <si>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</si>
  <si>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</si>
  <si>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</si>
  <si>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</si>
  <si>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</si>
  <si>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</si>
  <si>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</si>
  <si>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</si>
  <si>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</si>
  <si>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</si>
  <si>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</si>
  <si>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</si>
  <si>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</si>
  <si>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</si>
  <si>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</si>
  <si>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</si>
  <si>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</si>
  <si>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</si>
  <si>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</si>
  <si>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</si>
  <si>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</si>
  <si>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</si>
  <si>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</si>
  <si>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</si>
  <si>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</si>
  <si>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</si>
  <si>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</si>
  <si>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</si>
  <si>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</si>
  <si>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</si>
  <si>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</si>
  <si>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</si>
  <si>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</si>
  <si>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</si>
  <si>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</si>
  <si>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</si>
  <si>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</si>
  <si>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</si>
  <si>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</si>
  <si>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</si>
  <si>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</si>
  <si>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</si>
  <si>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</si>
  <si>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</si>
  <si>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</si>
  <si>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</si>
  <si>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</si>
  <si>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</si>
  <si>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</si>
  <si>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</si>
  <si>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</si>
  <si>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</si>
  <si>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</si>
  <si>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</si>
  <si>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</si>
  <si>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</si>
  <si>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</si>
  <si>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</si>
  <si>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</si>
  <si>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</si>
  <si>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</si>
  <si>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</si>
  <si>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</si>
  <si>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</si>
  <si>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</si>
  <si>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</si>
  <si>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</si>
  <si>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</si>
  <si>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</si>
  <si>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</si>
  <si>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</si>
  <si>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</si>
  <si>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</si>
  <si>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</si>
  <si>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</si>
  <si>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</si>
  <si>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</si>
  <si>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</si>
  <si>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</si>
  <si>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</si>
  <si>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</si>
  <si>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</si>
  <si>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</si>
  <si>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</si>
  <si>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</si>
  <si>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</si>
  <si>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</si>
  <si>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</si>
  <si>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</si>
  <si>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</si>
  <si>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</si>
  <si>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</si>
  <si>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</si>
  <si>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</si>
  <si>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</si>
  <si>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</si>
  <si>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</si>
  <si>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</si>
  <si>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</si>
  <si>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</si>
  <si>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</si>
  <si>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</si>
  <si>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</si>
  <si>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</si>
  <si>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</si>
  <si>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</si>
  <si>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</si>
  <si>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</si>
  <si>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</si>
  <si>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</si>
  <si>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</si>
  <si>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</si>
  <si>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</si>
  <si>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</si>
  <si>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</si>
  <si>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</si>
  <si>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</si>
  <si>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</si>
  <si>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</si>
  <si>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</si>
  <si>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</si>
  <si>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</si>
  <si>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</si>
  <si>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</si>
  <si>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</si>
  <si>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</si>
  <si>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</si>
  <si>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</si>
  <si>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</si>
  <si>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</si>
  <si>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</si>
  <si>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</si>
  <si>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</si>
  <si>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</si>
  <si>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</si>
  <si>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</si>
  <si>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</si>
  <si>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</si>
  <si>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</si>
  <si>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</si>
  <si>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</si>
  <si>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</si>
  <si>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</si>
  <si>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</si>
  <si>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</si>
  <si>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</si>
  <si>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</si>
  <si>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</si>
  <si>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</si>
  <si>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</si>
  <si>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</si>
  <si>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</si>
  <si>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</si>
  <si>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</si>
  <si>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</si>
  <si>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</si>
  <si>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</si>
  <si>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</si>
  <si>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</si>
  <si>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</si>
  <si>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</si>
  <si>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</si>
  <si>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</si>
  <si>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</si>
  <si>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</si>
  <si>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</si>
  <si>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</si>
  <si>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</si>
  <si>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</si>
  <si>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</si>
  <si>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</si>
  <si>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</si>
  <si>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</si>
  <si>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</si>
  <si>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</si>
  <si>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</si>
  <si>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</si>
  <si>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</si>
  <si>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</si>
  <si>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</si>
  <si>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</si>
  <si>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</si>
  <si>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</si>
  <si>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</si>
  <si>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</si>
  <si>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</si>
  <si>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</si>
  <si>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</si>
  <si>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</si>
  <si>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</si>
  <si>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</si>
  <si>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</si>
  <si>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</si>
  <si>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</si>
  <si>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</si>
  <si>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</si>
  <si>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</si>
  <si>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</si>
  <si>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</si>
  <si>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</si>
  <si>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</si>
  <si>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</si>
  <si>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</si>
  <si>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</si>
  <si>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</si>
  <si>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</si>
  <si>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</si>
  <si>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</si>
  <si>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</si>
  <si>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</si>
  <si>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</si>
  <si>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</si>
  <si>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</si>
  <si>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</si>
  <si>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</si>
  <si>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</si>
  <si>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</si>
  <si>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</si>
  <si>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</si>
  <si>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</si>
  <si>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</si>
  <si>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</si>
  <si>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</si>
  <si>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</si>
  <si>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</si>
  <si>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</si>
  <si>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</si>
  <si>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</si>
  <si>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</si>
  <si>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</si>
  <si>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</si>
  <si>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</si>
  <si>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</si>
  <si>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</si>
  <si>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</si>
  <si>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</si>
  <si>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</si>
  <si>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</si>
  <si>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</si>
  <si>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</si>
  <si>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</si>
  <si>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</si>
  <si>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</si>
  <si>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</si>
  <si>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</si>
  <si>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</si>
  <si>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</si>
  <si>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</si>
  <si>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</si>
  <si>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</si>
  <si>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</si>
  <si>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</si>
  <si>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</si>
  <si>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</si>
  <si>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</si>
  <si>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</si>
  <si>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</si>
  <si>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</si>
  <si>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</si>
  <si>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</si>
  <si>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</si>
  <si>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</si>
  <si>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</si>
  <si>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</si>
  <si>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</si>
  <si>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</si>
  <si>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</si>
  <si>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</si>
  <si>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</si>
  <si>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</si>
  <si>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</si>
  <si>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</si>
  <si>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</si>
  <si>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</si>
  <si>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</si>
  <si>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</si>
  <si>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</si>
  <si>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</si>
  <si>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</si>
  <si>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</si>
  <si>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</si>
  <si>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</si>
  <si>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</si>
  <si>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</si>
  <si>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</si>
  <si>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</si>
  <si>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</si>
  <si>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</si>
  <si>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</si>
  <si>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</si>
  <si>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</si>
  <si>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</si>
  <si>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</si>
  <si>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</si>
  <si>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</si>
  <si>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</si>
  <si>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</si>
  <si>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</si>
  <si>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</si>
  <si>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</si>
  <si>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</si>
  <si>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</si>
  <si>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</si>
  <si>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</si>
  <si>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</si>
  <si>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</si>
  <si>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</si>
  <si>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</si>
  <si>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</si>
  <si>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</si>
  <si>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</si>
  <si>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</si>
  <si>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</si>
  <si>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</si>
  <si>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</si>
  <si>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</si>
  <si>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</si>
  <si>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</si>
  <si>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</si>
  <si>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</si>
  <si>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</si>
  <si>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</si>
  <si>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</si>
  <si>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</si>
  <si>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</si>
  <si>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</si>
  <si>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</si>
  <si>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</si>
  <si>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</si>
  <si>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</si>
  <si>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</si>
  <si>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</si>
  <si>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</si>
  <si>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</si>
  <si>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</si>
  <si>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</si>
  <si>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</si>
  <si>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</si>
  <si>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</si>
  <si>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</si>
  <si>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</si>
  <si>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</si>
  <si>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</si>
  <si>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</si>
  <si>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</si>
  <si>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</si>
  <si>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</si>
  <si>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</si>
  <si>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</si>
  <si>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</si>
  <si>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</si>
  <si>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</si>
  <si>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</si>
  <si>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</si>
  <si>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</si>
  <si>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</si>
  <si>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</si>
  <si>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</si>
  <si>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</si>
  <si>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</si>
  <si>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</si>
  <si>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</si>
  <si>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</si>
  <si>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</si>
  <si>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</si>
  <si>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</si>
  <si>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</si>
  <si>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</si>
  <si>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</si>
  <si>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</si>
  <si>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</si>
  <si>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</si>
  <si>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</si>
  <si>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</si>
  <si>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</si>
  <si>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</si>
  <si>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</si>
  <si>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</si>
  <si>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</si>
  <si>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</si>
  <si>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</si>
  <si>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</si>
  <si>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</si>
  <si>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</si>
  <si>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</si>
  <si>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</si>
  <si>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</si>
  <si>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</si>
  <si>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</si>
  <si>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</si>
  <si>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</si>
  <si>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</si>
  <si>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</si>
  <si>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</si>
  <si>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</si>
  <si>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</si>
  <si>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</si>
  <si>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</si>
  <si>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</si>
  <si>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</si>
  <si>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</si>
  <si>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</si>
  <si>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</si>
  <si>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</si>
  <si>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</si>
  <si>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</si>
  <si>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</si>
  <si>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</si>
  <si>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</si>
  <si>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</si>
  <si>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</si>
  <si>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</si>
  <si>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</si>
  <si>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</si>
  <si>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</si>
  <si>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</si>
  <si>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</si>
  <si>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</si>
  <si>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</si>
  <si>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</si>
  <si>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</si>
  <si>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</si>
  <si>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</si>
  <si>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</si>
  <si>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</si>
  <si>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</si>
  <si>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</si>
  <si>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</si>
  <si>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</si>
  <si>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</si>
  <si>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</si>
  <si>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</si>
  <si>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</si>
  <si>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</si>
  <si>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</si>
  <si>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</si>
  <si>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</si>
  <si>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</si>
  <si>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</si>
  <si>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</si>
  <si>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</si>
  <si>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</si>
  <si>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</si>
  <si>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</si>
  <si>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</si>
  <si>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</si>
  <si>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</si>
  <si>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</si>
  <si>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</si>
  <si>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</si>
  <si>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</si>
  <si>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</si>
  <si>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</si>
  <si>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</si>
  <si>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</si>
  <si>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</si>
  <si>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</si>
  <si>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</si>
  <si>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</si>
  <si>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</si>
  <si>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</si>
  <si>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</si>
  <si>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</si>
  <si>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</si>
  <si>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</si>
  <si>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</si>
  <si>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</si>
  <si>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</si>
  <si>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</si>
  <si>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</si>
  <si>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</si>
  <si>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</si>
  <si>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</si>
  <si>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</si>
  <si>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</si>
  <si>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</si>
  <si>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</si>
  <si>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</si>
  <si>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</si>
  <si>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</si>
  <si>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</si>
  <si>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</si>
  <si>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</si>
  <si>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</si>
  <si>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</si>
  <si>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</si>
  <si>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</si>
  <si>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</si>
  <si>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</si>
  <si>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</si>
  <si>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</si>
  <si>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</si>
  <si>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</si>
  <si>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</si>
  <si>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</si>
  <si>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</si>
  <si>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</si>
  <si>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</si>
  <si>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</si>
  <si>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</si>
  <si>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</si>
  <si>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</si>
  <si>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</si>
  <si>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</si>
  <si>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</si>
  <si>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</si>
  <si>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</si>
  <si>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</si>
  <si>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</si>
  <si>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</si>
  <si>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</si>
  <si>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</si>
  <si>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</si>
  <si>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</si>
  <si>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</si>
  <si>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</si>
  <si>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</si>
  <si>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</si>
  <si>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</si>
  <si>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</si>
  <si>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</si>
  <si>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</si>
  <si>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</si>
  <si>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</si>
  <si>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</si>
  <si>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</si>
  <si>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</si>
  <si>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</si>
  <si>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</si>
  <si>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</si>
  <si>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</si>
  <si>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</si>
  <si>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</si>
  <si>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</si>
  <si>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</si>
  <si>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</si>
  <si>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</si>
  <si>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</si>
  <si>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</si>
  <si>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</si>
  <si>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</si>
  <si>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</si>
  <si>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</si>
  <si>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</si>
  <si>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</si>
  <si>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</si>
  <si>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</si>
  <si>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</si>
  <si>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</si>
  <si>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</si>
  <si>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</si>
  <si>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</si>
  <si>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</si>
  <si>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</si>
  <si>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</si>
  <si>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</si>
  <si>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</si>
  <si>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</si>
  <si>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</si>
  <si>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</si>
  <si>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</si>
  <si>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</si>
  <si>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</si>
  <si>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</si>
  <si>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</si>
  <si>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</si>
  <si>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</si>
  <si>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</si>
  <si>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</si>
  <si>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</si>
  <si>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</si>
  <si>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</si>
  <si>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</si>
  <si>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</si>
  <si>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</si>
  <si>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</si>
  <si>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</si>
  <si>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</si>
  <si>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</si>
  <si>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</si>
  <si>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</si>
  <si>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</si>
  <si>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</si>
  <si>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</si>
  <si>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</si>
  <si>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</si>
  <si>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</si>
  <si>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</si>
  <si>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</si>
  <si>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</si>
  <si>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</si>
  <si>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</si>
  <si>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</si>
  <si>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</si>
  <si>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</si>
  <si>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</si>
  <si>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</si>
  <si>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</si>
  <si>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</si>
  <si>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</si>
  <si>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</si>
  <si>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</si>
  <si>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</si>
  <si>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</si>
  <si>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</si>
  <si>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</si>
  <si>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</si>
  <si>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</si>
  <si>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</si>
  <si>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</si>
  <si>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</si>
  <si>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</si>
  <si>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</si>
  <si>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</si>
  <si>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</si>
  <si>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</si>
  <si>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</si>
  <si>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</si>
  <si>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</si>
  <si>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</si>
  <si>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</si>
  <si>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</si>
  <si>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</si>
  <si>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</si>
  <si>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</si>
  <si>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</si>
  <si>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</si>
  <si>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</si>
  <si>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</si>
  <si>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</si>
  <si>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</si>
  <si>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</si>
  <si>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</si>
  <si>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</si>
  <si>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</si>
  <si>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</si>
  <si>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</si>
  <si>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</si>
  <si>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</si>
  <si>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</si>
  <si>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</si>
  <si>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</si>
  <si>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</si>
  <si>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</si>
  <si>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</si>
  <si>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</si>
  <si>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</si>
  <si>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</si>
  <si>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</si>
  <si>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</si>
  <si>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</si>
  <si>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</si>
  <si>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</si>
  <si>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</si>
  <si>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</si>
  <si>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</si>
  <si>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</si>
  <si>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</si>
  <si>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</si>
  <si>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</si>
  <si>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</si>
  <si>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</si>
  <si>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</si>
  <si>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</si>
  <si>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</si>
  <si>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</si>
  <si>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</si>
  <si>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</si>
  <si>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</si>
  <si>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</si>
  <si>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</si>
  <si>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</si>
  <si>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</si>
  <si>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</si>
  <si>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</si>
  <si>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</si>
  <si>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</si>
  <si>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</si>
  <si>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</si>
  <si>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</si>
  <si>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</si>
  <si>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</si>
  <si>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</si>
  <si>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</si>
  <si>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</si>
  <si>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</si>
  <si>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</si>
  <si>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</si>
  <si>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</si>
  <si>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</si>
  <si>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</si>
  <si>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</si>
  <si>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</si>
  <si>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</si>
  <si>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</si>
  <si>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</si>
  <si>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</si>
  <si>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</si>
  <si>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</si>
  <si>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</si>
  <si>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</si>
  <si>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</si>
  <si>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</si>
  <si>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</si>
  <si>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</si>
  <si>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</si>
  <si>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</si>
  <si>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</si>
  <si>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</si>
  <si>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</si>
  <si>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</si>
  <si>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</si>
  <si>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</si>
  <si>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</si>
  <si>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</si>
  <si>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</si>
  <si>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</si>
  <si>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</si>
  <si>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</si>
  <si>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</si>
  <si>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</si>
  <si>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</si>
  <si>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</si>
  <si>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</si>
  <si>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</si>
  <si>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</si>
  <si>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</si>
  <si>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</si>
  <si>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</si>
  <si>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</si>
  <si>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</si>
  <si>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</si>
  <si>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</si>
  <si>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</si>
  <si>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</si>
  <si>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</si>
  <si>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</si>
  <si>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</si>
  <si>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</si>
  <si>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</si>
  <si>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</si>
  <si>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</si>
  <si>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</si>
  <si>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</si>
  <si>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</si>
  <si>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</si>
  <si>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</si>
  <si>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</si>
  <si>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</si>
  <si>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</si>
  <si>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</si>
  <si>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</si>
  <si>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</si>
  <si>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</si>
  <si>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</si>
  <si>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</si>
  <si>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</si>
  <si>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</si>
  <si>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</si>
  <si>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</si>
  <si>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</si>
  <si>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</si>
  <si>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</si>
  <si>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</si>
  <si>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</si>
  <si>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</si>
  <si>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</si>
  <si>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</si>
  <si>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</si>
  <si>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</si>
  <si>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</si>
  <si>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</si>
  <si>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</si>
  <si>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</si>
  <si>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</si>
  <si>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</si>
  <si>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</si>
  <si>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</si>
  <si>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</si>
  <si>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</si>
  <si>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</si>
  <si>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</si>
  <si>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</si>
  <si>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</si>
  <si>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</si>
  <si>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</si>
  <si>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</si>
  <si>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</si>
  <si>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</si>
  <si>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</si>
  <si>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</si>
  <si>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</si>
  <si>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</si>
  <si>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</si>
  <si>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</si>
  <si>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</si>
  <si>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</si>
  <si>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</si>
  <si>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</si>
  <si>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</si>
  <si>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</si>
  <si>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</si>
  <si>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</si>
  <si>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</si>
  <si>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</si>
  <si>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</si>
  <si>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</si>
  <si>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</si>
  <si>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</si>
  <si>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</si>
  <si>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</si>
  <si>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</si>
  <si>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</si>
  <si>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</si>
  <si>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</si>
  <si>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</si>
  <si>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</si>
  <si>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</si>
  <si>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</si>
  <si>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</si>
  <si>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</si>
  <si>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</si>
  <si>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</si>
  <si>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</si>
  <si>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</si>
  <si>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</si>
  <si>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</si>
  <si>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</si>
  <si>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</si>
  <si>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</si>
  <si>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</si>
  <si>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</si>
  <si>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</si>
  <si>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</si>
  <si>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</si>
  <si>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</si>
  <si>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</si>
  <si>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</si>
  <si>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</si>
  <si>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</si>
  <si>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</si>
  <si>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</si>
  <si>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</si>
  <si>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</si>
  <si>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</si>
  <si>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</si>
  <si>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</si>
  <si>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</si>
  <si>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</si>
  <si>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</si>
  <si>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</si>
  <si>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</si>
  <si>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</si>
  <si>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</si>
  <si>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</si>
  <si>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</si>
  <si>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</si>
  <si>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</si>
  <si>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</si>
  <si>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</si>
  <si>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</si>
  <si>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</si>
  <si>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</si>
  <si>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</si>
  <si>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</si>
  <si>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</si>
  <si>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</si>
  <si>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</si>
  <si>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</si>
  <si>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</si>
  <si>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</si>
  <si>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</si>
  <si>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</si>
  <si>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</si>
  <si>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</si>
  <si>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</si>
  <si>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</si>
  <si>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</si>
  <si>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</si>
  <si>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</si>
  <si>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</si>
  <si>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</si>
  <si>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</si>
  <si>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</si>
  <si>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</si>
  <si>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</si>
  <si>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</si>
  <si>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</si>
  <si>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</si>
  <si>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</si>
  <si>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</si>
  <si>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</si>
  <si>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</si>
  <si>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</si>
  <si>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</si>
  <si>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</si>
  <si>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</si>
  <si>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</si>
  <si>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</si>
  <si>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</si>
  <si>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</si>
  <si>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</si>
  <si>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</si>
  <si>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</si>
  <si>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</si>
  <si>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</si>
  <si>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</si>
  <si>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</si>
  <si>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</si>
  <si>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</si>
  <si>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</si>
  <si>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</si>
  <si>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</si>
  <si>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</si>
  <si>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</si>
  <si>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</si>
  <si>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</si>
  <si>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</si>
  <si>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</si>
  <si>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</si>
  <si>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</si>
  <si>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</si>
  <si>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</si>
  <si>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</si>
  <si>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</si>
  <si>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</si>
  <si>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</si>
  <si>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</si>
  <si>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</si>
  <si>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</si>
  <si>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</si>
  <si>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</si>
  <si>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</si>
  <si>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</si>
  <si>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</si>
  <si>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</si>
  <si>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</si>
  <si>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</si>
  <si>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</si>
  <si>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</si>
  <si>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</si>
  <si>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</si>
  <si>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</si>
  <si>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</si>
  <si>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</si>
  <si>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</si>
  <si>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</si>
  <si>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</si>
  <si>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</si>
  <si>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</si>
  <si>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</si>
  <si>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</si>
  <si>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</si>
  <si>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</si>
  <si>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</si>
  <si>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</si>
  <si>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</si>
  <si>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</si>
  <si>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</si>
  <si>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</si>
  <si>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</si>
  <si>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</si>
  <si>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</si>
  <si>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</si>
  <si>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</si>
  <si>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</si>
  <si>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</si>
  <si>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</si>
  <si>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</si>
  <si>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</si>
  <si>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</si>
  <si>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</si>
  <si>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</si>
  <si>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</si>
  <si>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</si>
  <si>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</si>
  <si>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</si>
  <si>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</si>
  <si>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</si>
  <si>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</si>
  <si>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</si>
  <si>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</si>
  <si>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</si>
  <si>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</si>
  <si>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</si>
  <si>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</si>
  <si>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</si>
  <si>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</si>
  <si>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</si>
  <si>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</si>
  <si>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</si>
  <si>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</si>
  <si>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</si>
  <si>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</si>
  <si>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</si>
  <si>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</si>
  <si>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</si>
  <si>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</si>
  <si>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</si>
  <si>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</si>
  <si>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</si>
  <si>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</si>
  <si>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</si>
  <si>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</si>
  <si>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</si>
  <si>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</si>
  <si>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</si>
  <si>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</si>
  <si>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</si>
  <si>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</si>
  <si>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</si>
  <si>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</si>
  <si>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</si>
  <si>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</si>
  <si>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</si>
  <si>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</si>
  <si>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</si>
  <si>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</si>
  <si>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</si>
  <si>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</si>
  <si>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</si>
  <si>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</si>
  <si>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</si>
  <si>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</si>
  <si>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</si>
  <si>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</si>
  <si>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</si>
  <si>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</si>
  <si>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</si>
  <si>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</si>
  <si>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</si>
  <si>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</si>
  <si>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</si>
  <si>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</si>
  <si>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</si>
  <si>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</si>
  <si>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</si>
  <si>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</si>
  <si>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</si>
  <si>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</si>
  <si>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</si>
  <si>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</si>
  <si>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</si>
  <si>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</si>
  <si>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</si>
  <si>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</si>
  <si>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</si>
  <si>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</si>
  <si>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</si>
  <si>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</si>
  <si>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</si>
  <si>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</si>
  <si>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</si>
  <si>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</si>
  <si>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</si>
  <si>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</si>
  <si>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</si>
  <si>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</si>
  <si>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</si>
  <si>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</si>
  <si>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</si>
  <si>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</si>
  <si>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</si>
  <si>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</si>
  <si>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</si>
  <si>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</si>
  <si>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</si>
  <si>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</si>
  <si>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</si>
  <si>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</si>
  <si>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</si>
  <si>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</si>
  <si>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</si>
  <si>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</si>
  <si>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</si>
  <si>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</si>
  <si>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</si>
  <si>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</si>
  <si>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</si>
  <si>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</si>
  <si>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</si>
  <si>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</si>
  <si>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</si>
  <si>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</si>
  <si>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</si>
  <si>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</si>
  <si>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</si>
  <si>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</si>
  <si>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</si>
  <si>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</si>
  <si>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</si>
  <si>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</si>
  <si>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</si>
  <si>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</si>
  <si>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</si>
  <si>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</si>
  <si>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</si>
  <si>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</si>
  <si>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</si>
  <si>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</si>
  <si>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</si>
  <si>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</si>
  <si>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</si>
  <si>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</si>
  <si>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</si>
  <si>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</si>
  <si>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</si>
  <si>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</si>
  <si>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</si>
  <si>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</si>
  <si>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</si>
  <si>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</si>
  <si>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</si>
  <si>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</si>
  <si>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</si>
  <si>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</si>
  <si>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</si>
  <si>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</si>
  <si>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</si>
  <si>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</si>
  <si>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</si>
  <si>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</si>
  <si>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</si>
  <si>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</si>
  <si>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</si>
  <si>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</si>
  <si>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</si>
  <si>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</si>
  <si>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</si>
  <si>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</si>
  <si>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</si>
  <si>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</si>
  <si>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</si>
  <si>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</si>
  <si>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</si>
  <si>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</si>
  <si>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</si>
  <si>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</si>
  <si>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</si>
  <si>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</si>
  <si>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</si>
  <si>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</si>
  <si>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</si>
  <si>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</si>
  <si>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</si>
  <si>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</si>
  <si>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</si>
  <si>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</si>
  <si>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</si>
  <si>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</si>
  <si>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</si>
  <si>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</si>
  <si>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</si>
  <si>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</si>
  <si>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</si>
  <si>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</si>
  <si>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</si>
  <si>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</si>
  <si>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</si>
  <si>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</si>
  <si>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</si>
  <si>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</si>
  <si>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</si>
  <si>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</si>
  <si>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</si>
  <si>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</si>
  <si>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</si>
  <si>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</si>
  <si>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</si>
  <si>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</si>
  <si>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</si>
  <si>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</si>
  <si>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</si>
  <si>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</si>
  <si>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</si>
  <si>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</si>
  <si>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</si>
  <si>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</si>
  <si>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</si>
  <si>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</si>
  <si>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</si>
  <si>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</si>
  <si>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</si>
  <si>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</si>
  <si>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</si>
  <si>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</si>
  <si>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</si>
  <si>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</si>
  <si>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</si>
  <si>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</si>
  <si>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</si>
  <si>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</si>
  <si>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</si>
  <si>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</si>
  <si>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</si>
  <si>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</si>
  <si>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</si>
  <si>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</si>
  <si>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</si>
  <si>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</si>
  <si>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</si>
  <si>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</si>
  <si>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</si>
  <si>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</si>
  <si>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</si>
  <si>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</si>
  <si>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</si>
  <si>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</si>
  <si>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</si>
  <si>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</si>
  <si>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</si>
  <si>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</si>
  <si>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</si>
  <si>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</si>
  <si>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</si>
  <si>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</si>
  <si>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</si>
  <si>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</si>
  <si>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</si>
  <si>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</si>
  <si>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</si>
  <si>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</si>
  <si>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</si>
  <si>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</si>
  <si>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</si>
  <si>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</si>
  <si>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</si>
  <si>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</si>
  <si>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</si>
  <si>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</si>
  <si>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</si>
  <si>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</si>
  <si>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</si>
  <si>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</si>
  <si>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</si>
  <si>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</si>
  <si>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</si>
  <si>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</si>
  <si>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</si>
  <si>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</si>
  <si>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</si>
  <si>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</si>
  <si>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</si>
  <si>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</si>
  <si>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</si>
  <si>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</si>
  <si>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</si>
  <si>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</si>
  <si>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</si>
  <si>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</si>
  <si>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</si>
  <si>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</si>
  <si>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</si>
  <si>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</si>
  <si>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</si>
  <si>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</si>
  <si>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</si>
  <si>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</si>
  <si>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</si>
  <si>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</si>
  <si>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</si>
  <si>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</si>
  <si>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</si>
  <si>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</si>
  <si>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</si>
  <si>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</si>
  <si>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</si>
  <si>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</si>
  <si>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</si>
  <si>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</si>
  <si>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</si>
  <si>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</si>
  <si>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</si>
  <si>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</si>
  <si>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</si>
  <si>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</si>
  <si>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</si>
  <si>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</si>
  <si>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</si>
  <si>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</si>
  <si>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</si>
  <si>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</si>
  <si>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</si>
  <si>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</si>
  <si>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</si>
  <si>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</si>
  <si>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</si>
  <si>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</si>
  <si>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</si>
  <si>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</si>
  <si>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</si>
  <si>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</si>
  <si>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</si>
  <si>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</si>
  <si>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</si>
  <si>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</si>
  <si>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</si>
  <si>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</si>
  <si>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</si>
  <si>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</si>
  <si>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</si>
  <si>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</si>
  <si>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</si>
  <si>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</si>
  <si>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</si>
  <si>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</si>
  <si>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</si>
  <si>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</si>
  <si>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</si>
  <si>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</si>
  <si>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</si>
  <si>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</si>
  <si>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</si>
  <si>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</si>
  <si>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</si>
  <si>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</si>
  <si>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</si>
  <si>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</si>
  <si>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</si>
  <si>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</si>
  <si>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</si>
  <si>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</si>
  <si>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</si>
  <si>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</si>
  <si>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</si>
  <si>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</si>
  <si>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</si>
  <si>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</si>
  <si>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</si>
  <si>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</si>
  <si>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</si>
  <si>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</si>
  <si>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</si>
  <si>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</si>
  <si>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</si>
  <si>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</si>
  <si>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</si>
  <si>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</si>
  <si>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</si>
  <si>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</si>
  <si>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</si>
  <si>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</si>
  <si>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</si>
  <si>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</si>
  <si>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</si>
  <si>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</si>
  <si>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</si>
  <si>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</si>
  <si>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</si>
  <si>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</si>
  <si>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</si>
  <si>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</si>
  <si>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</si>
  <si>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</si>
  <si>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</si>
  <si>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</si>
  <si>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</si>
  <si>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</si>
  <si>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</si>
  <si>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</si>
  <si>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</si>
  <si>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</si>
  <si>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</si>
  <si>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</si>
  <si>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</si>
  <si>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</si>
  <si>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</si>
  <si>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</si>
  <si>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</si>
  <si>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</si>
  <si>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</si>
  <si>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</si>
  <si>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</si>
  <si>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</si>
  <si>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</si>
  <si>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</si>
  <si>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</si>
  <si>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</si>
  <si>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</si>
  <si>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</si>
  <si>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</si>
  <si>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</si>
  <si>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</si>
  <si>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</si>
  <si>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</si>
  <si>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</si>
  <si>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</si>
  <si>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</si>
  <si>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</si>
  <si>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</si>
  <si>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</si>
  <si>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</si>
  <si>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</si>
  <si>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</si>
  <si>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</si>
  <si>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</si>
  <si>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</si>
  <si>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</si>
  <si>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</si>
  <si>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</si>
  <si>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</si>
  <si>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</si>
  <si>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</si>
  <si>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</si>
  <si>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</si>
  <si>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</si>
  <si>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</si>
  <si>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</si>
  <si>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</si>
  <si>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</si>
  <si>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</si>
  <si>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</si>
  <si>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</si>
  <si>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</si>
  <si>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</si>
  <si>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</si>
  <si>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</si>
  <si>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</si>
  <si>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</si>
  <si>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</si>
  <si>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</si>
  <si>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</si>
  <si>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</si>
  <si>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</si>
  <si>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</si>
  <si>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</si>
  <si>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</si>
  <si>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</si>
  <si>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</si>
  <si>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</si>
  <si>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</si>
  <si>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</si>
  <si>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</si>
  <si>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</si>
  <si>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</si>
  <si>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</si>
  <si>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</si>
  <si>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</si>
  <si>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</si>
  <si>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</si>
  <si>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</si>
  <si>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</si>
  <si>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</si>
  <si>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</si>
  <si>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</si>
  <si>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</si>
  <si>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</si>
  <si>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</si>
  <si>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</si>
  <si>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</si>
  <si>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</si>
  <si>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</si>
  <si>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</si>
  <si>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</si>
  <si>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</si>
  <si>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</si>
  <si>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</si>
  <si>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</si>
  <si>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</si>
  <si>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</si>
  <si>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</si>
  <si>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</si>
  <si>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</si>
  <si>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</si>
  <si>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</si>
  <si>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</si>
  <si>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</si>
  <si>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</si>
  <si>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</si>
  <si>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</si>
  <si>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</si>
  <si>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</si>
  <si>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</si>
  <si>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</si>
  <si>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</si>
  <si>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</si>
  <si>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</si>
  <si>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</si>
  <si>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</si>
  <si>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</si>
  <si>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</si>
  <si>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</si>
  <si>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</si>
  <si>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</si>
  <si>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</si>
  <si>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</si>
  <si>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</si>
  <si>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</si>
  <si>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</si>
  <si>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</si>
  <si>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</si>
  <si>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</si>
  <si>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</si>
  <si>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</si>
  <si>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</si>
  <si>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</si>
  <si>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</si>
  <si>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</si>
  <si>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</si>
  <si>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</si>
  <si>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</si>
  <si>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</si>
  <si>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</si>
  <si>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</si>
  <si>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</si>
  <si>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</si>
  <si>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</si>
  <si>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</si>
  <si>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</si>
  <si>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</si>
  <si>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</si>
  <si>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</si>
  <si>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</si>
  <si>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</si>
  <si>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</si>
  <si>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</si>
  <si>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</si>
  <si>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</si>
  <si>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</si>
  <si>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</si>
  <si>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</si>
  <si>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</si>
  <si>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</si>
  <si>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</si>
  <si>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</si>
  <si>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</si>
  <si>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</si>
  <si>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</si>
  <si>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</si>
  <si>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</si>
  <si>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</si>
  <si>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</si>
  <si>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</si>
  <si>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</si>
  <si>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</si>
  <si>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</si>
  <si>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</si>
  <si>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</si>
  <si>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</si>
  <si>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</si>
  <si>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</si>
  <si>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</si>
  <si>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</si>
  <si>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</si>
  <si>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</si>
  <si>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</si>
  <si>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</si>
  <si>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</si>
  <si>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</si>
  <si>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</si>
  <si>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</si>
  <si>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</si>
  <si>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</si>
  <si>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</si>
  <si>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</si>
  <si>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</si>
  <si>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</si>
  <si>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</si>
  <si>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</si>
  <si>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</si>
  <si>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</si>
  <si>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</si>
  <si>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</si>
  <si>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</si>
  <si>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</si>
  <si>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</si>
  <si>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</si>
  <si>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</si>
  <si>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</si>
  <si>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</si>
  <si>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</si>
  <si>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</si>
  <si>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</si>
  <si>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</si>
  <si>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</si>
  <si>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</si>
  <si>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</si>
  <si>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</si>
  <si>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</si>
  <si>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</si>
  <si>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</si>
  <si>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</si>
  <si>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</si>
  <si>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</si>
  <si>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</si>
  <si>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</si>
  <si>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</si>
  <si>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</si>
  <si>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</si>
  <si>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</si>
  <si>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</si>
  <si>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</si>
  <si>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</si>
  <si>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</si>
  <si>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</si>
  <si>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</si>
  <si>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</si>
  <si>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</si>
  <si>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</si>
  <si>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</si>
  <si>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</si>
  <si>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</si>
  <si>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</si>
  <si>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</si>
  <si>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</si>
  <si>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</si>
  <si>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</si>
  <si>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</si>
  <si>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</si>
  <si>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</si>
  <si>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</si>
  <si>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</si>
  <si>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</si>
  <si>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</si>
  <si>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</si>
  <si>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</si>
  <si>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</si>
  <si>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</si>
  <si>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</si>
  <si>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</si>
  <si>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</si>
  <si>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</si>
  <si>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</si>
  <si>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</si>
  <si>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</si>
  <si>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</si>
  <si>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</si>
  <si>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</si>
  <si>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</si>
  <si>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</si>
  <si>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</si>
  <si>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</si>
  <si>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</si>
  <si>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</si>
  <si>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</si>
  <si>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</si>
  <si>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</si>
  <si>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</si>
  <si>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</si>
  <si>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</si>
  <si>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</si>
  <si>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</si>
  <si>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</si>
  <si>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</si>
  <si>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</si>
  <si>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</si>
  <si>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</si>
  <si>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</si>
  <si>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</si>
  <si>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</si>
  <si>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</si>
  <si>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</si>
  <si>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</si>
  <si>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</si>
  <si>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</si>
  <si>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</si>
  <si>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</si>
  <si>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</si>
  <si>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</si>
  <si>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</si>
  <si>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</si>
  <si>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</si>
  <si>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</si>
  <si>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</si>
  <si>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</si>
  <si>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</si>
  <si>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</si>
  <si>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</si>
  <si>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</si>
  <si>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</si>
  <si>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</si>
  <si>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</si>
  <si>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</si>
  <si>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</si>
  <si>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</si>
  <si>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</si>
  <si>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</si>
  <si>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</si>
  <si>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</si>
  <si>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</si>
  <si>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</si>
  <si>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</si>
  <si>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</si>
  <si>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</si>
  <si>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</si>
  <si>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</si>
  <si>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</si>
  <si>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</si>
  <si>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</si>
  <si>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</si>
  <si>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</si>
  <si>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</si>
  <si>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</si>
  <si>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</si>
  <si>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</si>
  <si>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</si>
  <si>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</si>
  <si>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</si>
  <si>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</si>
  <si>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</si>
  <si>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</si>
  <si>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</si>
  <si>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</si>
  <si>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</si>
  <si>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</si>
  <si>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</si>
  <si>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</si>
  <si>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</si>
  <si>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</si>
  <si>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</si>
  <si>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</si>
  <si>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</si>
  <si>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</si>
  <si>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</si>
  <si>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</si>
  <si>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</si>
  <si>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</si>
  <si>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</si>
  <si>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</si>
  <si>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</si>
  <si>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</si>
  <si>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</si>
  <si>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</si>
  <si>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</si>
  <si>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</si>
  <si>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</si>
  <si>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</si>
  <si>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</si>
  <si>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</si>
  <si>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</si>
  <si>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</si>
  <si>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</si>
  <si>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</si>
  <si>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</si>
  <si>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</si>
  <si>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</si>
  <si>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</si>
  <si>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</si>
  <si>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</si>
  <si>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</si>
  <si>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</si>
  <si>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</si>
  <si>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</si>
  <si>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</si>
  <si>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</si>
  <si>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</si>
  <si>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</si>
  <si>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</si>
  <si>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</si>
  <si>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</si>
  <si>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</si>
  <si>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</si>
  <si>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</si>
  <si>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</si>
  <si>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</si>
  <si>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</si>
  <si>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</si>
  <si>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</si>
  <si>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</si>
  <si>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</si>
  <si>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</si>
  <si>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</si>
  <si>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</si>
  <si>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</si>
  <si>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</si>
  <si>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</si>
  <si>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</si>
  <si>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</si>
  <si>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</si>
  <si>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</si>
  <si>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</si>
  <si>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</si>
  <si>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</si>
  <si>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</si>
  <si>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</si>
  <si>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</si>
  <si>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</si>
  <si>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</si>
  <si>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</si>
  <si>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</si>
  <si>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</si>
  <si>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</si>
  <si>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</si>
  <si>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</si>
  <si>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</si>
  <si>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</si>
  <si>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</si>
  <si>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</si>
  <si>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</si>
  <si>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</si>
  <si>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</si>
  <si>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</si>
  <si>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</si>
  <si>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</si>
  <si>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</si>
  <si>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</si>
  <si>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</si>
  <si>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</si>
  <si>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</si>
  <si>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</si>
  <si>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</si>
  <si>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</si>
  <si>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</si>
  <si>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</si>
  <si>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</si>
  <si>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</si>
  <si>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</si>
  <si>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</si>
  <si>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</si>
  <si>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</si>
  <si>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</si>
  <si>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</si>
  <si>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</si>
  <si>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</si>
  <si>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</si>
  <si>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</si>
  <si>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</si>
  <si>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</si>
  <si>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</si>
  <si>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</si>
  <si>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</si>
  <si>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</si>
  <si>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</si>
  <si>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</si>
  <si>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</si>
  <si>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</si>
  <si>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</si>
  <si>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</si>
  <si>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</si>
  <si>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</si>
  <si>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</si>
  <si>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</si>
  <si>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</si>
  <si>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</si>
  <si>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</si>
  <si>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</si>
  <si>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</si>
  <si>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</si>
  <si>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</si>
  <si>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</si>
  <si>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</si>
  <si>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</si>
  <si>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</si>
  <si>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</si>
  <si>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</si>
  <si>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</si>
  <si>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</si>
  <si>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</si>
  <si>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</si>
  <si>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</si>
  <si>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</si>
  <si>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</si>
  <si>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</si>
  <si>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</si>
  <si>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</si>
  <si>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</si>
  <si>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</si>
  <si>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</si>
  <si>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</si>
  <si>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</si>
  <si>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</si>
  <si>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</si>
  <si>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</si>
  <si>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</si>
  <si>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</si>
  <si>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</si>
  <si>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</si>
  <si>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</si>
  <si>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</si>
  <si>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</si>
  <si>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</si>
  <si>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</si>
  <si>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</si>
  <si>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</si>
  <si>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</si>
  <si>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</si>
  <si>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</si>
  <si>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</si>
  <si>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</si>
  <si>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</si>
  <si>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</si>
  <si>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</si>
  <si>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</si>
  <si>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</si>
  <si>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</si>
  <si>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</si>
  <si>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</si>
  <si>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</si>
  <si>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</si>
  <si>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</si>
  <si>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</si>
  <si>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</si>
  <si>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</si>
  <si>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</si>
  <si>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</si>
  <si>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</si>
  <si>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</si>
  <si>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</si>
  <si>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</si>
  <si>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</si>
  <si>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</si>
  <si>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</si>
  <si>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</si>
  <si>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</si>
  <si>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</si>
  <si>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</si>
  <si>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</si>
  <si>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</si>
  <si>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</si>
  <si>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</si>
  <si>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</si>
  <si>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</si>
  <si>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</si>
  <si>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</si>
  <si>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</si>
  <si>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</si>
  <si>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</si>
  <si>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</si>
  <si>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</si>
  <si>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</si>
  <si>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</si>
  <si>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</si>
  <si>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</si>
  <si>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</si>
  <si>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</si>
  <si>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</si>
  <si>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</si>
  <si>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</si>
  <si>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</si>
  <si>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</si>
  <si>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</si>
  <si>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</si>
  <si>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</si>
  <si>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</si>
  <si>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</si>
  <si>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</si>
  <si>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</si>
  <si>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</si>
  <si>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</si>
  <si>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</si>
  <si>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</si>
  <si>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</si>
  <si>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</si>
  <si>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</si>
  <si>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</si>
  <si>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</si>
  <si>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</si>
  <si>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</si>
  <si>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</si>
  <si>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</si>
  <si>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</si>
  <si>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</si>
  <si>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</si>
  <si>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</si>
  <si>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</si>
  <si>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</si>
  <si>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</si>
  <si>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</si>
  <si>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</si>
  <si>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</si>
  <si>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</si>
  <si>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</si>
  <si>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</si>
  <si>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</si>
  <si>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</si>
  <si>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</si>
  <si>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</si>
  <si>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</si>
  <si>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</si>
  <si>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</si>
  <si>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</si>
  <si>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</si>
  <si>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</si>
  <si>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</si>
  <si>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</si>
  <si>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</si>
  <si>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</si>
  <si>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</si>
  <si>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</si>
  <si>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</si>
  <si>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</si>
  <si>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</si>
  <si>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</si>
  <si>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</si>
  <si>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</si>
  <si>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</si>
  <si>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</si>
  <si>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</si>
  <si>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</si>
  <si>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</si>
  <si>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</si>
  <si>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</si>
  <si>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</si>
  <si>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</si>
  <si>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</si>
  <si>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</si>
  <si>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</si>
  <si>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</si>
  <si>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</si>
  <si>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</si>
  <si>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</si>
  <si>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</si>
  <si>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</si>
  <si>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</si>
  <si>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</si>
  <si>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</si>
  <si>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</si>
  <si>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</si>
  <si>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</si>
  <si>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</si>
  <si>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</si>
  <si>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</si>
  <si>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</si>
  <si>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</si>
  <si>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</si>
  <si>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</si>
  <si>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</si>
  <si>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</si>
  <si>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</si>
  <si>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</si>
  <si>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</si>
  <si>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</si>
  <si>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</si>
  <si>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</si>
  <si>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</si>
  <si>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</si>
  <si>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</si>
  <si>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</si>
  <si>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</si>
  <si>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</si>
  <si>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</si>
  <si>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</si>
  <si>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</si>
  <si>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</si>
  <si>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</si>
  <si>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</si>
  <si>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</si>
  <si>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</si>
  <si>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</si>
  <si>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</si>
  <si>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</si>
  <si>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</si>
  <si>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</si>
  <si>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</si>
  <si>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</si>
  <si>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</si>
  <si>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</si>
  <si>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</si>
  <si>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</si>
  <si>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</si>
  <si>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</si>
  <si>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</si>
  <si>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</si>
  <si>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</si>
  <si>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</si>
  <si>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</si>
  <si>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</si>
  <si>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</si>
  <si>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</si>
  <si>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</si>
  <si>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</si>
  <si>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</si>
  <si>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</si>
  <si>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</si>
  <si>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</si>
  <si>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</si>
  <si>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</si>
  <si>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</si>
  <si>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</si>
  <si>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</si>
  <si>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</si>
  <si>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</si>
  <si>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</si>
  <si>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</si>
  <si>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</si>
  <si>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</si>
  <si>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</si>
  <si>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</si>
  <si>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</si>
  <si>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</si>
  <si>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</si>
  <si>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</si>
  <si>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</si>
  <si>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</si>
  <si>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</si>
  <si>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</si>
  <si>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</si>
  <si>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</si>
  <si>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</si>
  <si>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</si>
  <si>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</si>
  <si>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</si>
  <si>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</si>
  <si>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</si>
  <si>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</si>
  <si>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</si>
  <si>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</si>
  <si>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</si>
  <si>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</si>
  <si>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</si>
  <si>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</si>
  <si>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</si>
  <si>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</si>
  <si>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</si>
  <si>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</si>
  <si>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</si>
  <si>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</si>
  <si>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</si>
  <si>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</si>
  <si>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</si>
  <si>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</si>
  <si>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</si>
  <si>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</si>
  <si>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</si>
  <si>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</si>
  <si>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</si>
  <si>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</si>
  <si>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</si>
  <si>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</si>
  <si>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</si>
  <si>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</si>
  <si>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</si>
  <si>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</si>
  <si>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</si>
  <si>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</si>
  <si>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</si>
  <si>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</si>
  <si>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</si>
  <si>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</si>
  <si>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</si>
  <si>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</si>
  <si>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</si>
  <si>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</si>
  <si>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</si>
  <si>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</si>
  <si>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</si>
  <si>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</si>
  <si>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</si>
  <si>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</si>
  <si>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</si>
  <si>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</si>
  <si>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</si>
  <si>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</si>
  <si>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</si>
  <si>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</si>
  <si>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</si>
  <si>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</si>
  <si>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</si>
  <si>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</si>
  <si>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</si>
  <si>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</si>
  <si>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</si>
  <si>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</si>
  <si>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</si>
  <si>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</si>
  <si>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</si>
  <si>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</si>
  <si>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</si>
  <si>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</si>
  <si>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</si>
  <si>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</si>
  <si>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</si>
  <si>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</si>
  <si>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</si>
  <si>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</si>
  <si>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</si>
  <si>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</si>
  <si>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</si>
  <si>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</si>
  <si>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</si>
  <si>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</si>
  <si>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</si>
  <si>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</si>
  <si>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</si>
  <si>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</si>
  <si>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</si>
  <si>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</si>
  <si>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</si>
  <si>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</si>
  <si>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</si>
  <si>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</si>
  <si>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</si>
  <si>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</si>
  <si>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</si>
  <si>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</si>
  <si>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</si>
  <si>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</si>
  <si>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</si>
  <si>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</si>
  <si>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</si>
  <si>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</si>
  <si>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</si>
  <si>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</si>
  <si>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</si>
  <si>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</si>
  <si>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</si>
  <si>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</si>
  <si>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</si>
  <si>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</si>
  <si>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</si>
  <si>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</si>
  <si>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</si>
  <si>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</si>
  <si>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</si>
  <si>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</si>
  <si>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</si>
  <si>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</si>
  <si>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</si>
  <si>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</si>
  <si>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</si>
  <si>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</si>
  <si>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</si>
  <si>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</si>
  <si>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</si>
  <si>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</si>
  <si>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</si>
  <si>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</si>
  <si>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</si>
  <si>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</si>
  <si>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</si>
  <si>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</si>
  <si>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</si>
  <si>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</si>
  <si>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</si>
  <si>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</si>
  <si>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</si>
  <si>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</si>
  <si>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</si>
  <si>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</si>
  <si>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</si>
  <si>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</si>
  <si>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</si>
  <si>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</si>
  <si>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</si>
  <si>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</si>
  <si>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</si>
  <si>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</si>
  <si>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</si>
  <si>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</si>
  <si>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</si>
  <si>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</si>
  <si>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</si>
  <si>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</si>
  <si>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</si>
  <si>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</si>
  <si>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</si>
  <si>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</si>
  <si>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</si>
  <si>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</si>
  <si>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</si>
  <si>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</si>
  <si>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</si>
  <si>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</si>
  <si>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</si>
  <si>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</si>
  <si>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</si>
  <si>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</si>
  <si>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</si>
  <si>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</si>
  <si>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</si>
  <si>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</si>
  <si>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</si>
  <si>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</si>
  <si>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</si>
  <si>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</si>
  <si>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</si>
  <si>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</si>
  <si>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</si>
  <si>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</si>
  <si>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</si>
  <si>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</si>
  <si>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</si>
  <si>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</si>
  <si>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</si>
  <si>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</si>
  <si>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</si>
  <si>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</si>
  <si>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</si>
  <si>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</si>
  <si>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</si>
  <si>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</si>
  <si>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</si>
  <si>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</si>
  <si>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</si>
  <si>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</si>
  <si>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</si>
  <si>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</si>
  <si>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</si>
  <si>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</si>
  <si>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</si>
  <si>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</si>
  <si>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</si>
  <si>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</si>
  <si>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</si>
  <si>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</si>
  <si>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</si>
  <si>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</si>
  <si>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</si>
  <si>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</si>
  <si>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</si>
  <si>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</si>
  <si>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</si>
  <si>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</si>
  <si>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</si>
  <si>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</si>
  <si>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</si>
  <si>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</si>
  <si>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</si>
  <si>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</si>
  <si>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</si>
  <si>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</si>
  <si>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</si>
  <si>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</si>
  <si>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</si>
  <si>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</si>
  <si>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</si>
  <si>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</si>
  <si>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</si>
  <si>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</si>
  <si>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</si>
  <si>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</si>
  <si>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</si>
  <si>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</si>
  <si>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</si>
  <si>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</si>
  <si>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</si>
  <si>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</si>
  <si>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</si>
  <si>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</si>
  <si>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</si>
  <si>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</si>
  <si>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</si>
  <si>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</si>
  <si>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</si>
  <si>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</si>
  <si>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</si>
  <si>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</si>
  <si>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</si>
  <si>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</si>
  <si>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</si>
  <si>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</si>
  <si>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</si>
  <si>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</si>
  <si>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</si>
  <si>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</si>
  <si>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</si>
  <si>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</si>
  <si>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</si>
  <si>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</si>
  <si>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</si>
  <si>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</si>
  <si>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</si>
  <si>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</si>
  <si>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</si>
  <si>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</si>
  <si>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</si>
  <si>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</si>
  <si>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</si>
  <si>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</si>
  <si>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</si>
  <si>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</si>
  <si>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</si>
  <si>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</si>
  <si>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</si>
  <si>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</si>
  <si>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</si>
  <si>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</si>
  <si>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</si>
  <si>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</si>
  <si>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</si>
  <si>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</si>
  <si>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</si>
  <si>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</si>
  <si>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</si>
  <si>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</si>
  <si>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</si>
  <si>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</si>
  <si>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</si>
  <si>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</si>
  <si>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</si>
  <si>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</si>
  <si>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</si>
  <si>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</si>
  <si>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</si>
  <si>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</si>
  <si>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</si>
  <si>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</si>
  <si>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</si>
  <si>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</si>
  <si>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</si>
  <si>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</si>
  <si>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</si>
  <si>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</si>
  <si>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</si>
  <si>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</si>
  <si>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</si>
  <si>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</si>
  <si>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</si>
  <si>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</si>
  <si>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</si>
  <si>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</si>
  <si>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</si>
  <si>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</si>
  <si>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</si>
  <si>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</si>
  <si>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</si>
  <si>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</si>
  <si>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</si>
  <si>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</si>
  <si>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</si>
  <si>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</si>
  <si>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</si>
  <si>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</si>
  <si>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</si>
  <si>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</si>
  <si>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</si>
  <si>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</si>
  <si>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</si>
  <si>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</si>
  <si>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</si>
  <si>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</si>
  <si>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</si>
  <si>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</si>
  <si>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</si>
  <si>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</si>
  <si>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</si>
  <si>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</si>
  <si>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</si>
  <si>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</si>
  <si>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</si>
  <si>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</si>
  <si>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</si>
  <si>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</si>
  <si>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</si>
  <si>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</si>
  <si>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</si>
  <si>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</si>
  <si>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</si>
  <si>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</si>
  <si>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</si>
  <si>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</si>
  <si>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</si>
  <si>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</si>
  <si>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</si>
  <si>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</si>
  <si>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</si>
  <si>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</si>
  <si>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</si>
  <si>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</si>
  <si>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</si>
  <si>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</si>
  <si>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</si>
  <si>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</si>
  <si>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</si>
  <si>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</si>
  <si>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</si>
  <si>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</si>
  <si>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</si>
  <si>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</si>
  <si>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</si>
  <si>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</si>
  <si>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</si>
  <si>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</si>
  <si>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</si>
  <si>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</si>
  <si>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</si>
  <si>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</si>
  <si>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</si>
  <si>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</si>
  <si>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</si>
  <si>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</si>
  <si>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</si>
  <si>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</si>
  <si>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</si>
  <si>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</si>
  <si>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</si>
  <si>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</si>
  <si>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</si>
  <si>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</si>
  <si>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</si>
  <si>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</si>
  <si>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</si>
  <si>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</si>
  <si>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</si>
  <si>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</si>
  <si>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</si>
  <si>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</si>
  <si>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</si>
  <si>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</si>
  <si>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</si>
  <si>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</si>
  <si>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</si>
  <si>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</si>
  <si>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</si>
  <si>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</si>
  <si>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</si>
  <si>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</si>
  <si>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</si>
  <si>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</si>
  <si>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</si>
  <si>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</si>
  <si>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</si>
  <si>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</si>
  <si>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</si>
  <si>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</si>
  <si>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</si>
  <si>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</si>
  <si>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</si>
  <si>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</si>
  <si>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</si>
  <si>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</si>
  <si>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</si>
  <si>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</si>
  <si>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</si>
  <si>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</si>
  <si>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</si>
  <si>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</si>
  <si>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</si>
  <si>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</si>
  <si>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</si>
  <si>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</si>
  <si>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</si>
  <si>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</si>
  <si>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</si>
  <si>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</si>
  <si>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</si>
  <si>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</si>
  <si>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</si>
  <si>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</si>
  <si>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</si>
  <si>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</si>
  <si>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</si>
  <si>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</si>
  <si>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</si>
  <si>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</si>
  <si>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</si>
  <si>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</si>
  <si>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</si>
  <si>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</si>
  <si>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</si>
  <si>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</si>
  <si>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</si>
  <si>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</si>
  <si>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</si>
  <si>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</si>
  <si>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</si>
  <si>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</si>
  <si>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</si>
  <si>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</si>
  <si>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</si>
  <si>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</si>
  <si>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</si>
  <si>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</si>
  <si>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</si>
  <si>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</si>
  <si>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</si>
  <si>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</si>
  <si>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</si>
  <si>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</si>
  <si>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</si>
  <si>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</si>
  <si>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</si>
  <si>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</si>
  <si>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</si>
  <si>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</si>
  <si>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</si>
  <si>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</si>
  <si>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</si>
  <si>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</si>
  <si>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</si>
  <si>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</si>
  <si>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</si>
  <si>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</si>
  <si>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</si>
  <si>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</si>
  <si>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</si>
  <si>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</si>
  <si>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</si>
  <si>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</si>
  <si>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</si>
  <si>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</si>
  <si>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</si>
  <si>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</si>
  <si>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</si>
  <si>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</si>
  <si>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</si>
  <si>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</si>
  <si>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</si>
  <si>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</si>
  <si>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</si>
  <si>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</si>
  <si>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</si>
  <si>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</si>
  <si>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</si>
  <si>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</si>
  <si>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</si>
  <si>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</si>
  <si>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</si>
  <si>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</si>
  <si>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</si>
  <si>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</si>
  <si>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</si>
  <si>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</si>
  <si>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</si>
  <si>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</si>
  <si>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</si>
  <si>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</si>
  <si>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</si>
  <si>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</si>
  <si>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</si>
  <si>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</si>
  <si>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</si>
  <si>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</si>
  <si>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</si>
  <si>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</si>
  <si>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</si>
  <si>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</si>
  <si>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</si>
  <si>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</si>
  <si>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</si>
  <si>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</si>
  <si>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</si>
  <si>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</si>
  <si>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</si>
  <si>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</si>
  <si>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</si>
  <si>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</si>
  <si>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</si>
  <si>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</si>
  <si>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</si>
  <si>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</si>
  <si>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</si>
  <si>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</si>
  <si>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</si>
  <si>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</si>
  <si>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</si>
  <si>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</si>
  <si>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</si>
  <si>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</si>
  <si>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</si>
  <si>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</si>
  <si>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</si>
  <si>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</si>
  <si>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</si>
  <si>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</si>
  <si>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</si>
  <si>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</si>
  <si>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</si>
  <si>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</si>
  <si>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</si>
  <si>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</si>
  <si>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</si>
  <si>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</si>
  <si>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</si>
  <si>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</si>
  <si>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</si>
  <si>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</si>
  <si>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</si>
  <si>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</si>
  <si>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</si>
  <si>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</si>
  <si>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</si>
  <si>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</si>
  <si>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</si>
  <si>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</si>
  <si>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</si>
  <si>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</si>
  <si>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</si>
  <si>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</si>
  <si>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</si>
  <si>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</si>
  <si>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</si>
  <si>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</si>
  <si>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</si>
  <si>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</si>
  <si>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</si>
  <si>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</si>
  <si>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</si>
  <si>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</si>
  <si>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</si>
  <si>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</si>
  <si>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</si>
  <si>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</si>
  <si>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</si>
  <si>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</si>
  <si>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</si>
  <si>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</si>
  <si>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</si>
  <si>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</si>
  <si>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</si>
  <si>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</si>
  <si>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</si>
  <si>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</si>
  <si>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</si>
  <si>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</si>
  <si>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</si>
  <si>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</si>
  <si>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</si>
  <si>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</si>
  <si>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</si>
  <si>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</si>
  <si>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</si>
  <si>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</si>
  <si>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</si>
  <si>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</si>
  <si>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</si>
  <si>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</si>
  <si>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</si>
  <si>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</si>
  <si>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</si>
  <si>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</si>
  <si>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</si>
  <si>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</si>
  <si>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</si>
  <si>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</si>
  <si>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</si>
  <si>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</si>
  <si>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</si>
  <si>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</si>
  <si>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</si>
  <si>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</si>
  <si>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</si>
  <si>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</si>
  <si>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</si>
  <si>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</si>
  <si>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</si>
  <si>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</si>
  <si>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</si>
  <si>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</si>
  <si>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</si>
  <si>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</si>
  <si>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</si>
  <si>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</si>
  <si>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</si>
  <si>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</si>
  <si>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</si>
  <si>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</si>
  <si>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</si>
  <si>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</si>
  <si>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</si>
  <si>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</si>
  <si>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</si>
  <si>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</si>
  <si>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</si>
  <si>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</si>
  <si>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</si>
  <si>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</si>
  <si>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</si>
  <si>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</si>
  <si>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</si>
  <si>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</si>
  <si>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</si>
  <si>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</si>
  <si>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</si>
  <si>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</si>
  <si>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</si>
  <si>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</si>
  <si>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</si>
  <si>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</si>
  <si>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</si>
  <si>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</si>
  <si>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</si>
  <si>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</si>
  <si>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</si>
  <si>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</si>
  <si>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</si>
  <si>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</si>
  <si>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</si>
  <si>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</si>
  <si>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</si>
  <si>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</si>
  <si>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</si>
  <si>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</si>
  <si>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</si>
  <si>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</si>
  <si>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</si>
  <si>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</si>
  <si>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</si>
  <si>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</si>
  <si>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</si>
  <si>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</si>
  <si>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</si>
  <si>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</si>
  <si>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</si>
  <si>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</si>
  <si>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</si>
  <si>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</si>
  <si>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</si>
  <si>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</si>
  <si>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</si>
  <si>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</si>
  <si>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</si>
  <si>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</si>
  <si>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</si>
  <si>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</si>
  <si>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</si>
  <si>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</si>
  <si>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</si>
  <si>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</si>
  <si>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</si>
  <si>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</si>
  <si>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</si>
  <si>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</si>
  <si>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</si>
  <si>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</si>
  <si>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</si>
  <si>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</si>
  <si>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</si>
  <si>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</si>
  <si>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</si>
  <si>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</si>
  <si>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</si>
  <si>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</si>
  <si>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</si>
  <si>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</si>
  <si>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</si>
  <si>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</si>
  <si>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</si>
  <si>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</si>
  <si>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</si>
  <si>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</si>
  <si>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</si>
  <si>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</si>
  <si>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</si>
  <si>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</si>
  <si>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</si>
  <si>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</si>
  <si>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</si>
  <si>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</si>
  <si>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</si>
  <si>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</si>
  <si>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</si>
  <si>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</si>
  <si>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</si>
  <si>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</si>
  <si>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</si>
  <si>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</si>
  <si>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</si>
  <si>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</si>
  <si>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</si>
  <si>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</si>
  <si>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</si>
  <si>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</si>
  <si>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</si>
  <si>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</si>
  <si>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</si>
  <si>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</si>
  <si>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</si>
  <si>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</si>
  <si>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</si>
  <si>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</si>
  <si>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</si>
  <si>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</si>
  <si>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</si>
  <si>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</si>
  <si>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</si>
  <si>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</si>
  <si>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</si>
  <si>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</si>
  <si>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</si>
  <si>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</si>
  <si>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</si>
  <si>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</si>
  <si>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</si>
  <si>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</si>
  <si>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</si>
  <si>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</si>
  <si>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</si>
  <si>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</si>
  <si>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</si>
  <si>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</si>
  <si>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</si>
  <si>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</si>
  <si>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</si>
  <si>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</si>
  <si>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</si>
  <si>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</si>
  <si>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</si>
  <si>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</si>
  <si>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</si>
  <si>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</si>
  <si>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</si>
  <si>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</si>
  <si>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</si>
  <si>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</si>
  <si>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</si>
  <si>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</si>
  <si>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</si>
  <si>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</si>
  <si>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</si>
  <si>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</si>
  <si>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</si>
  <si>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</si>
  <si>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</si>
  <si>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</si>
  <si>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</si>
  <si>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</si>
  <si>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</si>
  <si>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</si>
  <si>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</si>
  <si>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</si>
  <si>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</si>
  <si>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</si>
  <si>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</si>
  <si>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</si>
  <si>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</si>
  <si>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</si>
  <si>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</si>
  <si>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</si>
  <si>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</si>
  <si>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</si>
  <si>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</si>
  <si>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</si>
  <si>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</si>
  <si>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</si>
  <si>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</si>
  <si>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</si>
  <si>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</si>
  <si>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</si>
  <si>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</si>
  <si>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</si>
  <si>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</si>
  <si>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</si>
  <si>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</si>
  <si>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</si>
  <si>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</si>
  <si>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</si>
  <si>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</si>
  <si>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</si>
  <si>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</si>
  <si>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</si>
  <si>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</si>
  <si>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</si>
  <si>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</si>
  <si>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</si>
  <si>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</si>
  <si>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</si>
  <si>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</si>
  <si>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</si>
  <si>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</si>
  <si>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</si>
  <si>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</si>
  <si>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</si>
  <si>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</si>
  <si>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</si>
  <si>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</si>
  <si>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</si>
  <si>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</si>
  <si>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</si>
  <si>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</si>
  <si>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</si>
  <si>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</si>
  <si>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</si>
  <si>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</si>
  <si>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</si>
  <si>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</si>
  <si>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</si>
  <si>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</si>
  <si>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</si>
  <si>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</si>
  <si>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</si>
  <si>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</si>
  <si>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</si>
  <si>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</si>
  <si>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</si>
  <si>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</si>
  <si>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</si>
  <si>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</si>
  <si>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</si>
  <si>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</si>
  <si>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</si>
  <si>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</si>
  <si>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</si>
  <si>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</si>
  <si>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</si>
  <si>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</si>
  <si>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</si>
  <si>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</si>
  <si>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</si>
  <si>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</si>
  <si>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</si>
  <si>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</si>
  <si>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</si>
  <si>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</si>
  <si>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</si>
  <si>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</si>
  <si>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</si>
  <si>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</si>
  <si>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</si>
  <si>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</si>
  <si>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</si>
  <si>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</si>
  <si>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</si>
  <si>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</si>
  <si>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</si>
  <si>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</si>
  <si>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</si>
  <si>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</si>
  <si>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</si>
  <si>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</si>
  <si>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</si>
  <si>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</si>
  <si>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</si>
  <si>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</si>
  <si>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</si>
  <si>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</si>
  <si>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</si>
  <si>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</si>
  <si>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</si>
  <si>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</si>
  <si>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</si>
  <si>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</si>
  <si>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</si>
  <si>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</si>
  <si>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</si>
  <si>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</si>
  <si>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</si>
  <si>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</si>
  <si>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</si>
  <si>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</si>
  <si>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</si>
  <si>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</si>
  <si>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</si>
  <si>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</si>
  <si>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</si>
  <si>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</si>
  <si>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</si>
  <si>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</si>
  <si>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</si>
  <si>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</si>
  <si>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</si>
  <si>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</si>
  <si>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</si>
  <si>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</si>
  <si>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</si>
  <si>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</si>
  <si>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</si>
  <si>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</si>
  <si>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</si>
  <si>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</si>
  <si>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</si>
  <si>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</si>
  <si>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</si>
  <si>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</si>
  <si>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</si>
  <si>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</si>
  <si>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</si>
  <si>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</si>
  <si>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</si>
  <si>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</si>
  <si>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</si>
  <si>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</si>
  <si>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</si>
  <si>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</si>
  <si>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</si>
  <si>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</si>
  <si>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</si>
  <si>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</si>
  <si>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</si>
  <si>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</si>
  <si>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</si>
  <si>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</si>
  <si>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</si>
  <si>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</si>
  <si>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</si>
  <si>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</si>
  <si>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</si>
  <si>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</si>
  <si>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</si>
  <si>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</si>
  <si>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</si>
  <si>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</si>
  <si>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</si>
  <si>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</si>
  <si>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</si>
  <si>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</si>
  <si>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</si>
  <si>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</si>
  <si>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</si>
  <si>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</si>
  <si>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</si>
  <si>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</si>
  <si>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</si>
  <si>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</si>
  <si>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</si>
  <si>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</si>
  <si>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</si>
  <si>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</si>
  <si>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</si>
  <si>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</si>
  <si>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</si>
  <si>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</si>
  <si>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</si>
  <si>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</si>
  <si>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</si>
  <si>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</si>
  <si>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</si>
  <si>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</si>
  <si>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</si>
  <si>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</si>
  <si>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</si>
  <si>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</si>
  <si>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</si>
  <si>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</si>
  <si>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</si>
  <si>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</si>
  <si>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</si>
  <si>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</si>
  <si>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</si>
  <si>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</si>
  <si>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</si>
  <si>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</si>
  <si>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</si>
  <si>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</si>
  <si>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</si>
  <si>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</si>
  <si>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</si>
  <si>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</si>
  <si>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</si>
  <si>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</si>
  <si>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</si>
  <si>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</si>
  <si>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</si>
  <si>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</si>
  <si>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</si>
  <si>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</si>
  <si>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</si>
  <si>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</si>
  <si>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</si>
  <si>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</si>
  <si>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</si>
  <si>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</si>
  <si>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</si>
  <si>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</si>
  <si>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</si>
  <si>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</si>
  <si>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</si>
  <si>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</si>
  <si>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</si>
  <si>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</si>
  <si>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</si>
  <si>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</si>
  <si>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</si>
  <si>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</si>
  <si>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</si>
  <si>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</si>
  <si>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</si>
  <si>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</si>
  <si>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</si>
  <si>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</si>
  <si>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</si>
  <si>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</si>
  <si>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</si>
  <si>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</si>
  <si>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</si>
  <si>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</si>
  <si>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</si>
  <si>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</si>
  <si>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</si>
  <si>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</si>
  <si>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</si>
  <si>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</si>
  <si>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</si>
  <si>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</si>
  <si>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</si>
  <si>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</si>
  <si>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</si>
  <si>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</si>
  <si>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</si>
  <si>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</si>
  <si>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</si>
  <si>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</si>
  <si>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</si>
  <si>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</si>
  <si>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</si>
  <si>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</si>
  <si>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</si>
  <si>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</si>
  <si>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</si>
  <si>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</si>
  <si>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</si>
  <si>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</si>
  <si>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</si>
  <si>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</si>
  <si>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</si>
  <si>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</si>
  <si>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</si>
  <si>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</si>
  <si>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</si>
  <si>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</si>
  <si>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</si>
  <si>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</si>
  <si>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</si>
  <si>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</si>
  <si>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</si>
  <si>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</si>
  <si>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</si>
  <si>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</si>
  <si>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</si>
  <si>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</si>
  <si>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</si>
  <si>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</si>
  <si>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</si>
  <si>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</si>
  <si>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</si>
  <si>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</si>
  <si>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</si>
  <si>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</si>
  <si>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</si>
  <si>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</si>
  <si>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</si>
  <si>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</si>
  <si>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</si>
  <si>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</si>
  <si>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</si>
  <si>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</si>
  <si>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</si>
  <si>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</si>
  <si>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</si>
  <si>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</si>
  <si>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</si>
  <si>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</si>
  <si>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</si>
  <si>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</si>
  <si>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</si>
  <si>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</si>
  <si>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</si>
  <si>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</si>
  <si>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</si>
  <si>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</si>
  <si>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</si>
  <si>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</si>
  <si>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</si>
  <si>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</si>
  <si>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</si>
  <si>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</si>
  <si>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</si>
  <si>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</si>
  <si>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</si>
  <si>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</si>
  <si>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</si>
  <si>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</si>
  <si>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</si>
  <si>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</si>
  <si>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</si>
  <si>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</si>
  <si>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</si>
  <si>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</si>
  <si>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</si>
  <si>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</si>
  <si>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</si>
  <si>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</si>
  <si>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</si>
  <si>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</si>
  <si>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</si>
  <si>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</si>
  <si>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</si>
  <si>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</si>
  <si>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</si>
  <si>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</si>
  <si>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</si>
  <si>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</si>
  <si>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</si>
  <si>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</si>
  <si>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</si>
  <si>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</si>
  <si>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</si>
  <si>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</si>
  <si>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</si>
  <si>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</si>
  <si>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</si>
  <si>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</si>
  <si>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</si>
  <si>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</si>
  <si>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</si>
  <si>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</si>
  <si>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</si>
  <si>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</si>
  <si>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</si>
  <si>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</si>
  <si>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</si>
  <si>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</si>
  <si>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</si>
  <si>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</si>
  <si>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</si>
  <si>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</si>
  <si>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</si>
  <si>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</si>
  <si>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</si>
  <si>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</si>
  <si>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</si>
  <si>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</si>
  <si>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</si>
  <si>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</si>
  <si>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</si>
  <si>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</si>
  <si>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</si>
  <si>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</si>
  <si>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</si>
  <si>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</si>
  <si>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</si>
  <si>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</si>
  <si>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</si>
  <si>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</si>
  <si>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</si>
  <si>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</si>
  <si>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</si>
  <si>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</si>
  <si>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</si>
  <si>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</si>
  <si>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</si>
  <si>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</si>
  <si>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</si>
  <si>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</si>
  <si>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</si>
  <si>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</si>
  <si>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</si>
  <si>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</si>
  <si>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</si>
  <si>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</si>
  <si>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</si>
  <si>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</si>
  <si>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</si>
  <si>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</si>
  <si>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</si>
  <si>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</si>
  <si>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</si>
  <si>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</si>
  <si>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</si>
  <si>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</si>
  <si>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</si>
  <si>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</si>
  <si>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</si>
  <si>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</si>
  <si>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</si>
  <si>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</si>
  <si>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</si>
  <si>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</si>
  <si>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</si>
  <si>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</si>
  <si>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</si>
  <si>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</si>
  <si>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</si>
  <si>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</si>
  <si>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</si>
  <si>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</si>
  <si>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</si>
  <si>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</si>
  <si>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</si>
  <si>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</si>
  <si>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</si>
  <si>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</si>
  <si>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</si>
  <si>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</si>
  <si>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</si>
  <si>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</si>
  <si>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</si>
  <si>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</si>
  <si>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</si>
  <si>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</si>
  <si>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</si>
  <si>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</si>
  <si>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</si>
  <si>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</si>
  <si>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</si>
  <si>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</si>
  <si>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</si>
  <si>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</si>
  <si>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</si>
  <si>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</si>
  <si>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</si>
  <si>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</si>
  <si>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</si>
  <si>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</si>
  <si>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</si>
  <si>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</si>
  <si>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</si>
  <si>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</si>
  <si>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</si>
  <si>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</si>
  <si>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</si>
  <si>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</si>
  <si>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</si>
  <si>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</si>
  <si>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</si>
  <si>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</si>
  <si>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</si>
  <si>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</si>
  <si>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</si>
  <si>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</si>
  <si>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</si>
  <si>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</si>
  <si>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</si>
  <si>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</si>
  <si>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</si>
  <si>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</si>
  <si>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</si>
  <si>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</si>
  <si>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</si>
  <si>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</si>
  <si>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</si>
  <si>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</si>
  <si>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</si>
  <si>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</si>
  <si>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</si>
  <si>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</si>
  <si>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</si>
  <si>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</si>
  <si>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</si>
  <si>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</si>
  <si>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</si>
  <si>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</si>
  <si>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</si>
  <si>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</si>
  <si>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</si>
  <si>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</si>
  <si>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</si>
  <si>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</si>
  <si>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</si>
  <si>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</si>
  <si>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</si>
  <si>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</si>
  <si>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</si>
  <si>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</si>
  <si>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</si>
  <si>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</si>
  <si>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</si>
  <si>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</si>
  <si>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</si>
  <si>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</si>
  <si>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</si>
  <si>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</si>
  <si>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</si>
  <si>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</si>
  <si>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</si>
  <si>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</si>
  <si>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</si>
  <si>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</si>
  <si>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</si>
  <si>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</si>
  <si>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</si>
  <si>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</si>
  <si>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</si>
  <si>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</si>
  <si>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</si>
  <si>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</si>
  <si>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</si>
  <si>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</si>
  <si>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</si>
  <si>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</si>
  <si>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</si>
  <si>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</si>
  <si>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</si>
  <si>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</si>
  <si>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</si>
  <si>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</si>
  <si>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</si>
  <si>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</si>
  <si>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</si>
  <si>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</si>
  <si>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</si>
  <si>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</si>
  <si>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</si>
  <si>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</si>
  <si>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</si>
  <si>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</si>
  <si>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</si>
  <si>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</si>
  <si>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</si>
  <si>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</si>
  <si>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</si>
  <si>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</si>
  <si>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</si>
  <si>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</si>
  <si>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</si>
  <si>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</si>
  <si>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</si>
  <si>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</si>
  <si>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</si>
  <si>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</si>
  <si>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</si>
  <si>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</si>
  <si>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</si>
  <si>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</si>
  <si>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</si>
  <si>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</si>
  <si>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</si>
  <si>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</si>
  <si>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</si>
  <si>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</si>
  <si>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</si>
  <si>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</si>
  <si>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</si>
  <si>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</si>
  <si>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</si>
  <si>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</si>
  <si>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</si>
  <si>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</si>
  <si>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</si>
  <si>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</si>
  <si>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</si>
  <si>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</si>
  <si>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</si>
  <si>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</si>
  <si>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</si>
  <si>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</si>
  <si>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</si>
  <si>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</si>
  <si>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</si>
  <si>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</si>
  <si>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</si>
  <si>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</si>
  <si>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</si>
  <si>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</si>
  <si>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</si>
  <si>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</si>
  <si>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</si>
  <si>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</si>
  <si>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</si>
  <si>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</si>
  <si>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</si>
  <si>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</si>
  <si>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</si>
  <si>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</si>
  <si>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</si>
  <si>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</si>
  <si>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</si>
  <si>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</si>
  <si>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</si>
  <si>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</si>
  <si>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</si>
  <si>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</si>
  <si>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</si>
  <si>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</si>
  <si>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</si>
  <si>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</si>
  <si>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</si>
  <si>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</si>
  <si>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</si>
  <si>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</si>
  <si>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</si>
  <si>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</si>
  <si>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</si>
  <si>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</si>
  <si>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</si>
  <si>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</si>
  <si>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</si>
  <si>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</si>
  <si>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</si>
  <si>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</si>
  <si>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</si>
  <si>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</si>
  <si>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</si>
  <si>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</si>
  <si>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</si>
  <si>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</si>
  <si>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</si>
  <si>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</si>
  <si>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</si>
  <si>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</si>
  <si>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</si>
  <si>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</si>
  <si>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</si>
  <si>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</si>
  <si>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</si>
  <si>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</si>
  <si>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</si>
  <si>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</si>
  <si>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</si>
  <si>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</si>
  <si>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</si>
  <si>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</si>
  <si>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</si>
  <si>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</si>
  <si>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</si>
  <si>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</si>
  <si>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</si>
  <si>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</si>
  <si>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</si>
  <si>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</si>
  <si>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</si>
  <si>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</si>
  <si>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</si>
  <si>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</si>
  <si>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</si>
  <si>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</si>
  <si>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</si>
  <si>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</si>
  <si>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</si>
  <si>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</si>
  <si>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</si>
  <si>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</si>
  <si>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</si>
  <si>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</si>
  <si>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</si>
  <si>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</si>
  <si>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</si>
  <si>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</si>
  <si>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</si>
  <si>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</si>
  <si>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</si>
  <si>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</si>
  <si>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</si>
  <si>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</si>
  <si>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</si>
  <si>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</si>
  <si>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</si>
  <si>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</si>
  <si>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</si>
  <si>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</si>
  <si>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</si>
  <si>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</si>
  <si>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</si>
  <si>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</si>
  <si>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</si>
  <si>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</si>
  <si>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</si>
  <si>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</si>
  <si>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</si>
  <si>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</si>
  <si>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</si>
  <si>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</si>
  <si>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</si>
  <si>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</si>
  <si>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</si>
  <si>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</si>
  <si>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</si>
  <si>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</si>
  <si>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</si>
  <si>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</si>
  <si>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</si>
  <si>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</si>
  <si>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</si>
  <si>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</si>
  <si>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</si>
  <si>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</si>
  <si>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</si>
  <si>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</si>
  <si>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</si>
  <si>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</si>
  <si>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</si>
  <si>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</si>
  <si>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</si>
  <si>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</si>
  <si>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</si>
  <si>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</si>
  <si>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</si>
  <si>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</si>
  <si>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</si>
  <si>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</si>
  <si>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</si>
  <si>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</si>
  <si>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</si>
  <si>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</si>
  <si>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</si>
  <si>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</si>
  <si>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</si>
  <si>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</si>
  <si>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</si>
  <si>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</si>
  <si>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</si>
  <si>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</si>
  <si>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</si>
  <si>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</si>
  <si>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</si>
  <si>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</si>
  <si>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</si>
  <si>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</si>
  <si>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</si>
  <si>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</si>
  <si>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</si>
  <si>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</si>
  <si>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</si>
  <si>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</si>
  <si>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</si>
  <si>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</si>
  <si>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</si>
  <si>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</si>
  <si>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</si>
  <si>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</si>
  <si>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</si>
  <si>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</si>
  <si>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</si>
  <si>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</si>
  <si>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</si>
  <si>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</si>
  <si>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</si>
  <si>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</si>
  <si>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</si>
  <si>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</si>
  <si>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</si>
  <si>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</si>
  <si>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</si>
  <si>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</si>
  <si>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</si>
  <si>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</si>
  <si>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</si>
  <si>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</si>
  <si>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</si>
  <si>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</si>
  <si>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</si>
  <si>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</si>
  <si>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</si>
  <si>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</si>
  <si>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</si>
  <si>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</si>
  <si>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</si>
  <si>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</si>
  <si>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</si>
  <si>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</si>
  <si>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</si>
  <si>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</si>
  <si>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</si>
  <si>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</si>
  <si>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</si>
  <si>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</si>
  <si>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</si>
  <si>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</si>
  <si>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</si>
  <si>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</si>
  <si>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</si>
  <si>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</si>
  <si>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</si>
  <si>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</si>
  <si>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</si>
  <si>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</si>
  <si>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</si>
  <si>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</si>
  <si>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</si>
  <si>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</si>
  <si>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</si>
  <si>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</si>
  <si>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</si>
  <si>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</si>
  <si>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</si>
  <si>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</si>
  <si>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</si>
  <si>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</si>
  <si>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</si>
  <si>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</si>
  <si>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</si>
  <si>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</si>
  <si>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</si>
  <si>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</si>
  <si>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</si>
  <si>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</si>
  <si>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</si>
  <si>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</si>
  <si>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</si>
  <si>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</si>
  <si>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</si>
  <si>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</si>
  <si>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</si>
  <si>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</si>
  <si>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</si>
  <si>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</si>
  <si>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</si>
  <si>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</si>
  <si>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</si>
  <si>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</si>
  <si>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</si>
  <si>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</si>
  <si>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</si>
  <si>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</si>
  <si>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</si>
  <si>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</si>
  <si>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</si>
  <si>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</si>
  <si>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</si>
  <si>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</si>
  <si>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</si>
  <si>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</si>
  <si>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</si>
  <si>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</si>
  <si>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</si>
  <si>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</si>
  <si>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</si>
  <si>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</si>
  <si>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</si>
  <si>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</si>
  <si>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</si>
  <si>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</si>
  <si>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</si>
  <si>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</si>
  <si>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</si>
  <si>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</si>
  <si>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</si>
  <si>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</si>
  <si>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</si>
  <si>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</si>
  <si>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</si>
  <si>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</si>
  <si>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</si>
  <si>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</si>
  <si>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</si>
  <si>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</si>
  <si>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</si>
  <si>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</si>
  <si>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</si>
  <si>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</si>
  <si>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</si>
  <si>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</si>
  <si>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</si>
  <si>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</si>
  <si>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</si>
  <si>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</si>
  <si>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</si>
  <si>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</si>
  <si>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</si>
  <si>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</si>
  <si>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</si>
  <si>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</si>
  <si>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</si>
  <si>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</si>
  <si>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</si>
  <si>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</si>
  <si>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</si>
  <si>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</si>
  <si>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</si>
  <si>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</si>
  <si>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</si>
  <si>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</si>
  <si>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</si>
  <si>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</si>
  <si>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</si>
  <si>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</si>
  <si>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</si>
  <si>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</si>
  <si>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</si>
  <si>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</si>
  <si>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</si>
  <si>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</si>
  <si>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</si>
  <si>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</si>
  <si>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</si>
  <si>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</si>
  <si>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</si>
  <si>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</si>
  <si>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</si>
  <si>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</si>
  <si>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</si>
  <si>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</si>
  <si>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</si>
  <si>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</si>
  <si>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</si>
  <si>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</si>
  <si>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</si>
  <si>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</si>
  <si>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</si>
  <si>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</si>
  <si>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</si>
  <si>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</si>
  <si>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</si>
  <si>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</si>
  <si>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</si>
  <si>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</si>
  <si>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</si>
  <si>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</si>
  <si>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</si>
  <si>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</si>
  <si>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</si>
  <si>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</si>
  <si>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</si>
  <si>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</si>
  <si>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</si>
  <si>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</si>
  <si>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</si>
  <si>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</si>
  <si>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</si>
  <si>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</si>
  <si>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</si>
  <si>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</si>
  <si>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</si>
  <si>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</si>
  <si>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</si>
  <si>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</si>
  <si>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</si>
  <si>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</si>
  <si>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</si>
  <si>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</si>
  <si>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</si>
  <si>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</si>
  <si>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</si>
  <si>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</si>
  <si>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</si>
  <si>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</si>
  <si>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</si>
  <si>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</si>
  <si>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</si>
  <si>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</si>
  <si>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</si>
  <si>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</si>
  <si>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</si>
  <si>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</si>
  <si>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</si>
  <si>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</si>
  <si>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</si>
  <si>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</si>
  <si>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</si>
  <si>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</si>
  <si>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</si>
  <si>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</si>
  <si>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</si>
  <si>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</si>
  <si>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</si>
  <si>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</si>
  <si>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</si>
  <si>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</si>
  <si>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</si>
  <si>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</si>
  <si>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</si>
  <si>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</si>
  <si>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</si>
  <si>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</si>
  <si>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</si>
  <si>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</si>
  <si>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</si>
  <si>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</si>
  <si>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</si>
  <si>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</si>
  <si>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</si>
  <si>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</si>
  <si>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</si>
  <si>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</si>
  <si>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</si>
  <si>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</si>
  <si>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</si>
  <si>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</si>
  <si>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</si>
  <si>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</si>
  <si>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</si>
  <si>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</si>
  <si>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</si>
  <si>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</si>
  <si>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</si>
  <si>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</si>
  <si>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</si>
  <si>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</si>
  <si>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</si>
  <si>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</si>
  <si>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</si>
  <si>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</si>
  <si>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</si>
  <si>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</si>
  <si>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</si>
  <si>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</si>
  <si>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</si>
  <si>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</si>
  <si>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</si>
  <si>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</si>
  <si>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</si>
  <si>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</si>
  <si>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</si>
  <si>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</si>
  <si>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</si>
  <si>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</si>
  <si>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</si>
  <si>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</si>
  <si>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</si>
  <si>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</si>
  <si>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</si>
  <si>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</si>
  <si>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</si>
  <si>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</si>
  <si>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</si>
  <si>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</si>
  <si>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</si>
  <si>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</si>
  <si>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</si>
  <si>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</si>
  <si>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</si>
  <si>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</si>
  <si>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</si>
  <si>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</si>
  <si>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</si>
  <si>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</si>
  <si>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</si>
  <si>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</si>
  <si>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</si>
  <si>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</si>
  <si>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</si>
  <si>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</si>
  <si>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</si>
  <si>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</si>
  <si>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</si>
  <si>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</si>
  <si>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</si>
  <si>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</si>
  <si>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</si>
  <si>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</si>
  <si>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</si>
  <si>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</si>
  <si>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</si>
  <si>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</si>
  <si>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</si>
  <si>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</si>
  <si>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</si>
  <si>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</si>
  <si>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</si>
  <si>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</si>
  <si>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</si>
  <si>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</si>
  <si>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</si>
  <si>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</si>
  <si>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</si>
  <si>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</si>
  <si>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</si>
  <si>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</si>
  <si>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</si>
  <si>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</si>
  <si>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</si>
  <si>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</si>
  <si>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</si>
  <si>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</si>
  <si>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</si>
  <si>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</si>
  <si>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</si>
  <si>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</si>
  <si>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</si>
  <si>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</si>
  <si>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</si>
  <si>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</si>
  <si>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</si>
  <si>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</si>
  <si>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</si>
  <si>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</si>
  <si>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</si>
  <si>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</si>
  <si>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</si>
  <si>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</si>
  <si>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</si>
  <si>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</si>
  <si>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</si>
  <si>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</si>
  <si>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</si>
  <si>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</si>
  <si>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</si>
  <si>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</si>
  <si>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</si>
  <si>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</si>
  <si>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</si>
  <si>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</si>
  <si>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</si>
  <si>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</si>
  <si>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</si>
  <si>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</si>
  <si>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</si>
  <si>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</si>
  <si>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</si>
  <si>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</si>
  <si>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</si>
  <si>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</si>
  <si>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</si>
  <si>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</si>
  <si>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</si>
  <si>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</si>
  <si>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</si>
  <si>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</si>
  <si>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</si>
  <si>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</si>
  <si>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</si>
  <si>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</si>
  <si>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</si>
  <si>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</si>
  <si>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</si>
  <si>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</si>
  <si>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</si>
  <si>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</si>
  <si>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</si>
  <si>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</si>
  <si>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</si>
  <si>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</si>
  <si>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</si>
  <si>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</si>
  <si>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</si>
  <si>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</si>
  <si>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</si>
  <si>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</si>
  <si>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</si>
  <si>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</si>
  <si>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</si>
  <si>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</si>
  <si>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</si>
  <si>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</si>
  <si>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</si>
  <si>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</si>
  <si>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</si>
  <si>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</si>
  <si>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</si>
  <si>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</si>
  <si>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</si>
  <si>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</si>
  <si>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</si>
  <si>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</si>
  <si>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</si>
  <si>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</si>
  <si>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</si>
  <si>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</si>
  <si>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</si>
  <si>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</si>
  <si>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</si>
  <si>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</si>
  <si>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</si>
  <si>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</si>
  <si>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</si>
  <si>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</si>
  <si>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</si>
  <si>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</si>
  <si>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</si>
  <si>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</si>
  <si>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</si>
  <si>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</si>
  <si>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</si>
  <si>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</si>
  <si>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</si>
  <si>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</si>
  <si>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</si>
  <si>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</si>
  <si>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</si>
  <si>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</si>
  <si>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</si>
  <si>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</si>
  <si>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</si>
  <si>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</si>
  <si>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</si>
  <si>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</si>
  <si>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</si>
  <si>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</si>
  <si>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</si>
  <si>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</si>
  <si>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</si>
  <si>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</si>
  <si>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</si>
  <si>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</si>
  <si>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</si>
  <si>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</si>
  <si>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</si>
  <si>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</si>
  <si>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</si>
  <si>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</si>
  <si>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</si>
  <si>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</si>
  <si>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</si>
  <si>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</si>
  <si>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</si>
  <si>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</si>
  <si>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</si>
  <si>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</si>
  <si>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</si>
  <si>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</si>
  <si>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</si>
  <si>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</si>
  <si>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</si>
  <si>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</si>
  <si>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</si>
  <si>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</si>
  <si>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</si>
  <si>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</si>
  <si>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</si>
  <si>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</si>
  <si>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</si>
  <si>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</si>
  <si>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</si>
  <si>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</si>
  <si>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</si>
  <si>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</si>
  <si>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</si>
  <si>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</si>
  <si>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</si>
  <si>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</si>
  <si>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</si>
  <si>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</si>
  <si>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</si>
  <si>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</si>
  <si>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</si>
  <si>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</si>
  <si>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</si>
  <si>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</si>
  <si>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</si>
  <si>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</si>
  <si>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</si>
  <si>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</si>
  <si>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</si>
  <si>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</si>
  <si>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</si>
  <si>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</si>
  <si>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</si>
  <si>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</si>
  <si>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</si>
  <si>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</si>
  <si>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</si>
  <si>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</si>
  <si>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</si>
  <si>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</si>
  <si>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</si>
  <si>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</si>
  <si>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</si>
  <si>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</si>
  <si>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</si>
  <si>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</si>
  <si>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</si>
  <si>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</si>
  <si>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</si>
  <si>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</si>
  <si>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</si>
  <si>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</si>
  <si>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</si>
  <si>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</si>
  <si>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</si>
  <si>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</si>
  <si>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</si>
  <si>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</si>
  <si>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</si>
  <si>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</si>
  <si>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</si>
  <si>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</si>
  <si>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</si>
  <si>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</si>
  <si>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</si>
  <si>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</si>
  <si>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</si>
  <si>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</si>
  <si>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</si>
  <si>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</si>
  <si>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</si>
  <si>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</si>
  <si>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</si>
  <si>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</si>
  <si>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</si>
  <si>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</si>
  <si>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</si>
  <si>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</si>
  <si>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</si>
  <si>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</si>
  <si>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</si>
  <si>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</si>
  <si>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</si>
  <si>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</si>
  <si>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</si>
  <si>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</si>
  <si>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</si>
  <si>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</si>
  <si>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</si>
  <si>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</si>
  <si>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</si>
  <si>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</si>
  <si>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</si>
  <si>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</si>
  <si>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</si>
  <si>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</si>
  <si>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</si>
  <si>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</si>
  <si>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</si>
  <si>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</si>
  <si>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</si>
  <si>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</si>
  <si>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</si>
  <si>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</si>
  <si>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</si>
  <si>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</si>
  <si>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</si>
  <si>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</si>
  <si>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</si>
  <si>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</si>
  <si>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</si>
  <si>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</si>
  <si>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</si>
  <si>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</si>
  <si>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</si>
  <si>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</si>
  <si>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</si>
  <si>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</si>
  <si>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</si>
  <si>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</si>
  <si>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</si>
  <si>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</si>
  <si>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</si>
  <si>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</si>
  <si>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</si>
  <si>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</si>
  <si>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</si>
  <si>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</si>
  <si>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</si>
  <si>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</si>
  <si>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</si>
  <si>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</si>
  <si>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</si>
  <si>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</si>
  <si>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</si>
  <si>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</si>
  <si>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</si>
  <si>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</si>
  <si>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</si>
  <si>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</si>
  <si>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</si>
  <si>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</si>
  <si>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</si>
  <si>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</si>
  <si>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</si>
  <si>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</si>
  <si>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</si>
  <si>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</si>
  <si>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</si>
  <si>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</si>
  <si>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</si>
  <si>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</si>
  <si>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</si>
  <si>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</si>
  <si>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</si>
  <si>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</si>
  <si>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</si>
  <si>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</si>
  <si>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</si>
  <si>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</si>
  <si>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</si>
  <si>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</si>
  <si>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</si>
  <si>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</si>
  <si>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</si>
  <si>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</si>
  <si>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</si>
  <si>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</si>
  <si>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</si>
  <si>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</si>
  <si>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</si>
  <si>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</si>
  <si>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</si>
  <si>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</si>
  <si>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</si>
  <si>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</si>
  <si>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</si>
  <si>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</si>
  <si>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</si>
  <si>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</si>
  <si>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</si>
  <si>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</si>
  <si>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</si>
  <si>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</si>
  <si>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</si>
  <si>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</si>
  <si>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</si>
  <si>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</si>
  <si>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</si>
  <si>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</si>
  <si>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</si>
  <si>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</si>
  <si>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</si>
  <si>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</si>
  <si>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</si>
  <si>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</si>
  <si>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</si>
  <si>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</si>
  <si>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</si>
  <si>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</si>
  <si>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</si>
  <si>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</si>
  <si>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</si>
  <si>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</si>
  <si>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</si>
  <si>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</si>
  <si>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</si>
  <si>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</si>
  <si>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</si>
  <si>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</si>
  <si>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</si>
  <si>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</si>
  <si>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</si>
  <si>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</si>
  <si>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</si>
  <si>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</si>
  <si>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</si>
  <si>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</si>
  <si>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</si>
  <si>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</si>
  <si>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</si>
  <si>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</si>
  <si>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</si>
  <si>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</si>
  <si>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</si>
  <si>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</si>
  <si>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</si>
  <si>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</si>
  <si>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</si>
  <si>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</si>
  <si>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</si>
  <si>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</si>
  <si>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</si>
  <si>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</si>
  <si>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</si>
  <si>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</si>
  <si>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</si>
  <si>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</si>
  <si>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</si>
  <si>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</si>
  <si>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</si>
  <si>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</si>
  <si>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</si>
  <si>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</si>
  <si>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</si>
  <si>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</si>
  <si>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</si>
  <si>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</si>
  <si>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</si>
  <si>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</si>
  <si>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</si>
  <si>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</si>
  <si>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</si>
  <si>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</si>
  <si>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</si>
  <si>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</si>
  <si>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</si>
  <si>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</si>
  <si>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</si>
  <si>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</si>
  <si>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</si>
  <si>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</si>
  <si>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</si>
  <si>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</si>
  <si>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</si>
  <si>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</si>
  <si>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</si>
  <si>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</si>
  <si>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</si>
  <si>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</si>
  <si>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</si>
  <si>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</si>
  <si>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</si>
  <si>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</si>
  <si>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</si>
  <si>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</si>
  <si>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</si>
  <si>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</si>
  <si>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</si>
  <si>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</si>
  <si>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</si>
  <si>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</si>
  <si>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</si>
  <si>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</si>
  <si>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</si>
  <si>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</si>
  <si>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</si>
  <si>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</si>
  <si>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</si>
  <si>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</si>
  <si>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</si>
  <si>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</si>
  <si>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</si>
  <si>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</si>
  <si>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</si>
  <si>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</si>
  <si>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</si>
  <si>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</si>
  <si>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</si>
  <si>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</si>
  <si>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</si>
  <si>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</si>
  <si>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</si>
  <si>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</si>
  <si>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</si>
  <si>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</si>
  <si>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</si>
  <si>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</si>
  <si>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</si>
  <si>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</si>
  <si>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</si>
  <si>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</si>
  <si>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</si>
  <si>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</si>
  <si>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</si>
  <si>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</si>
  <si>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</si>
  <si>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</si>
  <si>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</si>
  <si>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</si>
  <si>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</si>
  <si>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</si>
  <si>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</si>
  <si>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</si>
  <si>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</si>
  <si>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</si>
  <si>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</si>
  <si>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</si>
  <si>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</si>
  <si>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</si>
  <si>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</si>
  <si>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</si>
  <si>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</si>
  <si>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</si>
  <si>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</si>
  <si>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</si>
  <si>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</si>
  <si>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</si>
  <si>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</si>
  <si>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</si>
  <si>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</si>
  <si>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</si>
  <si>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</si>
  <si>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</si>
  <si>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</si>
  <si>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</si>
  <si>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</si>
  <si>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</si>
  <si>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</si>
  <si>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</si>
  <si>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</si>
  <si>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</si>
  <si>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</si>
  <si>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</si>
  <si>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</si>
  <si>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</si>
  <si>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</si>
  <si>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</si>
  <si>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</si>
  <si>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</si>
  <si>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</si>
  <si>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</si>
  <si>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</si>
  <si>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</si>
  <si>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</si>
  <si>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</si>
  <si>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</si>
  <si>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</si>
  <si>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</si>
  <si>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</si>
  <si>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</si>
  <si>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</si>
  <si>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</si>
  <si>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</si>
  <si>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</si>
  <si>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</si>
  <si>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</si>
  <si>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</si>
  <si>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</si>
  <si>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</si>
  <si>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</si>
  <si>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</si>
  <si>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</si>
  <si>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</si>
  <si>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</si>
  <si>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</si>
  <si>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</si>
  <si>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</si>
  <si>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</si>
  <si>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</si>
  <si>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</si>
  <si>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</si>
  <si>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</si>
  <si>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</si>
  <si>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</si>
  <si>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</si>
  <si>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</si>
  <si>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</si>
  <si>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</si>
  <si>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</si>
  <si>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</si>
  <si>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</si>
  <si>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</si>
  <si>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</si>
  <si>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</si>
  <si>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</si>
  <si>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</si>
  <si>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</si>
  <si>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</si>
  <si>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</si>
  <si>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</si>
  <si>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</si>
  <si>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</si>
  <si>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</si>
  <si>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</si>
  <si>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</si>
  <si>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</si>
  <si>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</si>
  <si>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</si>
  <si>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</si>
  <si>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</si>
  <si>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</si>
  <si>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</si>
  <si>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</si>
  <si>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</si>
  <si>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</si>
  <si>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</si>
  <si>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</si>
  <si>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</si>
  <si>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</si>
  <si>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</si>
  <si>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</si>
  <si>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</si>
  <si>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</si>
  <si>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</si>
  <si>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</si>
  <si>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</si>
  <si>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</si>
  <si>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</si>
  <si>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</si>
  <si>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</si>
  <si>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</si>
  <si>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</si>
  <si>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</si>
  <si>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</si>
  <si>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</si>
  <si>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</si>
  <si>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</si>
  <si>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</si>
  <si>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</si>
  <si>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</si>
  <si>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</si>
  <si>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</si>
  <si>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</si>
  <si>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</si>
  <si>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</si>
  <si>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</si>
  <si>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</si>
  <si>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</si>
  <si>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</si>
  <si>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</si>
  <si>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</si>
  <si>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</si>
  <si>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</si>
  <si>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</si>
  <si>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</si>
  <si>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</si>
  <si>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</si>
  <si>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</si>
  <si>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</si>
  <si>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</si>
  <si>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</si>
  <si>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</si>
  <si>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</si>
  <si>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</si>
  <si>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</si>
  <si>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</si>
  <si>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</si>
  <si>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</si>
  <si>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</si>
  <si>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</si>
  <si>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</si>
  <si>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</si>
  <si>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</si>
  <si>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</si>
  <si>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</si>
  <si>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</si>
  <si>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</si>
  <si>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</si>
  <si>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</si>
  <si>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</si>
  <si>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</si>
  <si>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</si>
  <si>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</si>
  <si>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</si>
  <si>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</si>
  <si>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</si>
  <si>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</si>
  <si>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</si>
  <si>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</si>
  <si>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</si>
  <si>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</si>
  <si>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</si>
  <si>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</si>
  <si>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</si>
  <si>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</si>
  <si>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</si>
  <si>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</si>
  <si>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</si>
  <si>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</si>
  <si>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</si>
  <si>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</si>
  <si>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</si>
  <si>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</si>
  <si>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</si>
  <si>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</si>
  <si>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</si>
  <si>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</si>
  <si>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</si>
  <si>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</si>
  <si>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</si>
  <si>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</si>
  <si>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</si>
  <si>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</si>
  <si>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</si>
  <si>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</si>
  <si>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</si>
  <si>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</si>
  <si>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</si>
  <si>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</si>
  <si>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</si>
  <si>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</si>
  <si>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</si>
  <si>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</si>
  <si>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</si>
  <si>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</si>
  <si>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</si>
  <si>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</si>
  <si>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</si>
  <si>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</si>
  <si>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</si>
  <si>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</si>
  <si>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</si>
  <si>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</si>
  <si>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</si>
  <si>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</si>
  <si>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</si>
  <si>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</si>
  <si>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</si>
  <si>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</si>
  <si>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</si>
  <si>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</si>
  <si>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</si>
  <si>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</si>
  <si>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</si>
  <si>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</si>
  <si>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</si>
  <si>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</si>
  <si>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</si>
  <si>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</si>
  <si>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</si>
  <si>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</si>
  <si>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</si>
  <si>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</si>
  <si>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</si>
  <si>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</si>
  <si>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</si>
  <si>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</si>
  <si>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</si>
  <si>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</si>
  <si>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</si>
  <si>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</si>
  <si>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</si>
  <si>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</si>
  <si>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</si>
  <si>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</si>
  <si>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</si>
  <si>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</si>
  <si>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</si>
  <si>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</si>
  <si>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</si>
  <si>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</si>
  <si>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</si>
  <si>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</si>
  <si>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</si>
  <si>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</si>
  <si>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</si>
  <si>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</si>
  <si>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</si>
  <si>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</si>
  <si>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</si>
  <si>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</si>
  <si>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</si>
  <si>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</si>
  <si>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</si>
  <si>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</si>
  <si>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</si>
  <si>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</si>
  <si>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</si>
  <si>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</si>
  <si>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</si>
  <si>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</si>
  <si>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</si>
  <si>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</si>
  <si>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</si>
  <si>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</si>
  <si>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</si>
  <si>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</si>
  <si>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</si>
  <si>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</si>
  <si>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</si>
  <si>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</si>
  <si>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</si>
  <si>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</si>
  <si>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</si>
  <si>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</si>
  <si>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</si>
  <si>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</si>
  <si>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</si>
  <si>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</si>
  <si>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</si>
  <si>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</si>
  <si>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</si>
  <si>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</si>
  <si>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</si>
  <si>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</si>
  <si>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</si>
  <si>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</si>
  <si>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</si>
  <si>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</si>
  <si>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</si>
  <si>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</si>
  <si>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</si>
  <si>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</si>
  <si>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</si>
  <si>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</si>
  <si>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</si>
  <si>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</si>
  <si>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</si>
  <si>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</si>
  <si>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</si>
  <si>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</si>
  <si>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</si>
  <si>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</si>
  <si>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</si>
  <si>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</si>
  <si>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</si>
  <si>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</si>
  <si>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</si>
  <si>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</si>
  <si>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</si>
  <si>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</si>
  <si>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</si>
  <si>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</si>
  <si>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</si>
  <si>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</si>
  <si>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</si>
  <si>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</si>
  <si>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</si>
  <si>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</si>
  <si>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</si>
  <si>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</si>
  <si>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</si>
  <si>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</si>
  <si>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</si>
  <si>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</si>
  <si>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</si>
  <si>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</si>
  <si>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</si>
  <si>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</si>
  <si>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</si>
  <si>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</si>
  <si>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</si>
  <si>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</si>
  <si>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</si>
  <si>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</si>
  <si>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</si>
  <si>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</si>
  <si>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</si>
  <si>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</si>
  <si>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</si>
  <si>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</si>
  <si>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</si>
  <si>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</si>
  <si>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</si>
  <si>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</si>
  <si>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</si>
  <si>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</si>
  <si>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</si>
  <si>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</si>
  <si>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</si>
  <si>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</si>
  <si>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</si>
  <si>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</si>
  <si>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</si>
  <si>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</si>
  <si>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</si>
  <si>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</si>
  <si>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</si>
  <si>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</si>
  <si>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</si>
  <si>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</si>
  <si>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</si>
  <si>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</si>
  <si>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</si>
  <si>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</si>
  <si>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</si>
  <si>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</si>
  <si>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</si>
  <si>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</si>
  <si>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</si>
  <si>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</si>
  <si>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</si>
  <si>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</si>
  <si>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</si>
  <si>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</si>
  <si>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</si>
  <si>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</si>
  <si>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</si>
  <si>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</si>
  <si>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</si>
  <si>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</si>
  <si>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</si>
  <si>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</si>
  <si>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</si>
  <si>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</si>
  <si>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</si>
  <si>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</si>
  <si>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</si>
  <si>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</si>
  <si>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</si>
  <si>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</si>
  <si>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</si>
  <si>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</si>
  <si>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</si>
  <si>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</si>
  <si>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</si>
  <si>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</si>
  <si>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</si>
  <si>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</si>
  <si>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</si>
  <si>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</si>
  <si>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</si>
  <si>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</si>
  <si>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</si>
  <si>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</si>
  <si>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</si>
  <si>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</si>
  <si>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</si>
  <si>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</si>
  <si>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</si>
  <si>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</si>
  <si>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</si>
  <si>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</si>
  <si>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</si>
  <si>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</si>
  <si>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</si>
  <si>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</si>
  <si>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</si>
  <si>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</si>
  <si>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</si>
  <si>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</si>
  <si>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</si>
  <si>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</si>
  <si>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</si>
  <si>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</si>
  <si>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</si>
  <si>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</si>
  <si>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</si>
  <si>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</si>
  <si>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</si>
  <si>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</si>
  <si>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</si>
  <si>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</si>
  <si>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</si>
  <si>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</si>
  <si>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</si>
  <si>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</si>
  <si>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</si>
  <si>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</si>
  <si>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</si>
  <si>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</si>
  <si>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</si>
  <si>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</si>
  <si>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</si>
  <si>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</si>
  <si>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</si>
  <si>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</si>
  <si>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</si>
  <si>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</si>
  <si>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</si>
  <si>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</si>
  <si>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</si>
  <si>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</si>
  <si>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</si>
  <si>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</si>
  <si>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</si>
  <si>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</si>
  <si>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</si>
  <si>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</si>
  <si>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</si>
  <si>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</si>
  <si>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</si>
  <si>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</si>
  <si>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</si>
  <si>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</si>
  <si>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</si>
  <si>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</si>
  <si>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</si>
  <si>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</si>
  <si>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</si>
  <si>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</si>
  <si>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</si>
  <si>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</si>
  <si>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</si>
  <si>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</si>
  <si>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</si>
  <si>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</si>
  <si>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</si>
  <si>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</si>
  <si>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</si>
  <si>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</si>
  <si>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</si>
  <si>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</si>
  <si>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</si>
  <si>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</si>
  <si>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</si>
  <si>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</si>
  <si>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</si>
  <si>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</si>
  <si>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</si>
  <si>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</si>
  <si>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</si>
  <si>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</si>
  <si>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</si>
  <si>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</si>
  <si>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</si>
  <si>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</si>
  <si>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</si>
  <si>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</si>
  <si>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</si>
  <si>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</si>
  <si>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</si>
  <si>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</si>
  <si>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</si>
  <si>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</si>
  <si>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</si>
  <si>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</si>
  <si>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</si>
  <si>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</si>
  <si>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</si>
  <si>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</si>
  <si>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</si>
  <si>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</si>
  <si>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</si>
  <si>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</si>
  <si>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</si>
  <si>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</si>
  <si>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</si>
  <si>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</si>
  <si>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</si>
  <si>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</si>
  <si>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</si>
  <si>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</si>
  <si>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</si>
  <si>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</si>
  <si>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</si>
  <si>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</si>
  <si>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</si>
  <si>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</si>
  <si>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</si>
  <si>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</si>
  <si>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</si>
  <si>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</si>
  <si>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</si>
  <si>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</si>
  <si>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</si>
  <si>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</si>
  <si>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</si>
  <si>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</si>
  <si>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</si>
  <si>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</si>
  <si>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</si>
  <si>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</si>
  <si>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</si>
  <si>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</si>
  <si>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</si>
  <si>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</si>
  <si>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</si>
  <si>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</si>
  <si>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</si>
  <si>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</si>
  <si>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</si>
  <si>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</si>
  <si>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</si>
  <si>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</si>
  <si>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</si>
  <si>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</si>
  <si>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</si>
  <si>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</si>
  <si>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</si>
  <si>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</si>
  <si>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</si>
  <si>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</si>
  <si>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</si>
  <si>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</si>
  <si>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</si>
  <si>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</si>
  <si>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</si>
  <si>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</si>
  <si>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</si>
  <si>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</si>
  <si>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</si>
  <si>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</si>
  <si>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</si>
  <si>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</si>
  <si>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</si>
  <si>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</si>
  <si>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</si>
  <si>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</si>
  <si>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</si>
  <si>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</si>
  <si>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</si>
  <si>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</si>
  <si>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</si>
  <si>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</si>
  <si>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</si>
  <si>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</si>
  <si>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</si>
  <si>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</si>
  <si>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</si>
  <si>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</si>
  <si>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</si>
  <si>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</si>
  <si>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</si>
  <si>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</si>
  <si>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</si>
  <si>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</si>
  <si>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</si>
  <si>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</si>
  <si>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</si>
  <si>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</si>
  <si>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</si>
  <si>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</si>
  <si>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</si>
  <si>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</si>
  <si>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</si>
  <si>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</si>
  <si>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</si>
  <si>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</si>
  <si>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</si>
  <si>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</si>
  <si>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</si>
  <si>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</si>
  <si>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</si>
  <si>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</si>
  <si>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</si>
  <si>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</si>
  <si>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</si>
  <si>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</si>
  <si>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</si>
  <si>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</si>
  <si>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</si>
  <si>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</si>
  <si>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</si>
  <si>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</si>
  <si>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</si>
  <si>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</si>
  <si>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</si>
  <si>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</si>
  <si>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</si>
  <si>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</si>
  <si>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</si>
  <si>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</si>
  <si>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</si>
  <si>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</si>
  <si>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</si>
  <si>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</si>
  <si>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</si>
  <si>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</si>
  <si>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</si>
  <si>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</si>
  <si>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</si>
  <si>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</si>
  <si>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</si>
  <si>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</si>
  <si>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</si>
  <si>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</si>
  <si>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</si>
  <si>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</si>
  <si>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</si>
  <si>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</si>
  <si>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</si>
  <si>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</si>
  <si>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</si>
  <si>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</si>
  <si>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</si>
  <si>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</si>
  <si>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</si>
  <si>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</si>
  <si>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</si>
  <si>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</si>
  <si>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</si>
  <si>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</si>
  <si>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</si>
  <si>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</si>
  <si>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</si>
  <si>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</si>
  <si>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</si>
  <si>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</si>
  <si>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</si>
  <si>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</si>
  <si>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</si>
  <si>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</si>
  <si>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</si>
  <si>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</si>
  <si>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</si>
  <si>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</si>
  <si>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</si>
  <si>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</si>
  <si>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</si>
  <si>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</si>
  <si>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</si>
  <si>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</si>
  <si>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</si>
  <si>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</si>
  <si>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</si>
  <si>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</si>
  <si>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</si>
  <si>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</si>
  <si>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</si>
  <si>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</si>
  <si>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</si>
  <si>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</si>
  <si>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</si>
  <si>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</si>
  <si>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</si>
  <si>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</si>
  <si>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</si>
  <si>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</si>
  <si>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</si>
  <si>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</si>
  <si>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</si>
  <si>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</si>
  <si>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</si>
  <si>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</si>
  <si>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</si>
  <si>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</si>
  <si>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</si>
  <si>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</si>
  <si>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</si>
  <si>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</si>
  <si>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</si>
  <si>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</si>
  <si>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</si>
  <si>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</si>
  <si>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</si>
  <si>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</si>
  <si>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</si>
  <si>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</si>
  <si>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</si>
  <si>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</si>
  <si>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</si>
  <si>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</si>
  <si>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</si>
  <si>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</si>
  <si>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</si>
  <si>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</si>
  <si>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</si>
  <si>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</si>
  <si>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</si>
  <si>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</si>
  <si>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</si>
  <si>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</si>
  <si>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</si>
  <si>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</si>
  <si>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</si>
  <si>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</si>
  <si>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</si>
  <si>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</si>
  <si>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</si>
  <si>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</si>
  <si>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</si>
  <si>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</si>
  <si>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</si>
  <si>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</si>
  <si>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</si>
  <si>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</si>
  <si>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</si>
  <si>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</si>
  <si>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</si>
  <si>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</si>
  <si>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</si>
  <si>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</si>
  <si>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</si>
  <si>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</si>
  <si>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</si>
  <si>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</si>
  <si>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</si>
  <si>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</si>
  <si>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</si>
  <si>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</si>
  <si>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</si>
  <si>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</si>
  <si>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</si>
  <si>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</si>
  <si>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</si>
  <si>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</si>
  <si>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</si>
  <si>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</si>
  <si>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</si>
  <si>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</si>
  <si>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</si>
  <si>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</si>
  <si>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</si>
  <si>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</si>
  <si>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</si>
  <si>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</si>
  <si>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</si>
  <si>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</si>
  <si>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</si>
  <si>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</si>
  <si>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</si>
  <si>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</si>
  <si>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</si>
  <si>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</si>
  <si>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</si>
  <si>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</si>
  <si>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</si>
  <si>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</si>
  <si>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</si>
  <si>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</si>
  <si>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</si>
  <si>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</si>
  <si>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</si>
  <si>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</si>
  <si>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</si>
  <si>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</si>
  <si>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</si>
  <si>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</si>
  <si>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</si>
  <si>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</si>
  <si>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</si>
  <si>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</si>
  <si>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</si>
  <si>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</si>
  <si>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</si>
  <si>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</si>
  <si>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</si>
  <si>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</si>
  <si>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</si>
  <si>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</si>
  <si>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</si>
  <si>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</si>
  <si>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</si>
  <si>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</si>
  <si>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</si>
  <si>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</si>
  <si>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</si>
  <si>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</si>
  <si>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</si>
  <si>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</si>
  <si>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</si>
  <si>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</si>
  <si>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</si>
  <si>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</si>
  <si>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</si>
  <si>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</si>
  <si>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</si>
  <si>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</si>
  <si>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</si>
  <si>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</si>
  <si>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</si>
  <si>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</si>
  <si>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</si>
  <si>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</si>
  <si>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</si>
  <si>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</si>
  <si>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</si>
  <si>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</si>
  <si>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</si>
  <si>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</si>
  <si>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</si>
  <si>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</si>
  <si>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</si>
  <si>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</si>
  <si>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</si>
  <si>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</si>
  <si>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</si>
  <si>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</si>
  <si>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</si>
  <si>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</si>
  <si>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</si>
  <si>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</si>
  <si>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</si>
  <si>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</si>
  <si>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</si>
  <si>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</si>
  <si>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</si>
  <si>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</si>
  <si>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</si>
  <si>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</si>
  <si>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</si>
  <si>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</si>
  <si>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</si>
  <si>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</si>
  <si>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</si>
  <si>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</si>
  <si>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</si>
  <si>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</si>
  <si>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</si>
  <si>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</si>
  <si>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</si>
  <si>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</si>
  <si>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</si>
  <si>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</si>
  <si>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</si>
  <si>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</si>
  <si>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</si>
  <si>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</si>
  <si>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</si>
  <si>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</si>
  <si>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</si>
  <si>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</si>
  <si>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</si>
  <si>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</si>
  <si>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</si>
  <si>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</si>
  <si>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</si>
  <si>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</si>
  <si>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</si>
  <si>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</si>
  <si>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</si>
  <si>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</si>
  <si>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</si>
  <si>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</si>
  <si>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</si>
  <si>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</si>
  <si>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</si>
  <si>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</si>
  <si>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</si>
  <si>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</si>
  <si>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</si>
  <si>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</si>
  <si>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</si>
  <si>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</si>
  <si>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</si>
  <si>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</si>
  <si>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</si>
  <si>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</si>
  <si>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</si>
  <si>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</si>
  <si>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</si>
  <si>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</si>
  <si>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</si>
  <si>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</si>
  <si>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</si>
  <si>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</si>
  <si>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</si>
  <si>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</si>
  <si>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</si>
  <si>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</si>
  <si>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</si>
  <si>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</si>
  <si>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</si>
  <si>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</si>
  <si>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</si>
  <si>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</si>
  <si>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</si>
  <si>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</si>
  <si>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</si>
  <si>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</si>
  <si>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</si>
  <si>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</si>
  <si>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</si>
  <si>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</si>
  <si>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</si>
  <si>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</si>
  <si>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</si>
  <si>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</si>
  <si>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</si>
  <si>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</si>
  <si>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</si>
  <si>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</si>
  <si>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</si>
  <si>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</si>
  <si>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</si>
  <si>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</si>
  <si>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</si>
  <si>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</si>
  <si>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</si>
  <si>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</si>
  <si>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</si>
  <si>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</si>
  <si>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</si>
  <si>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</si>
  <si>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</si>
  <si>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</si>
  <si>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</si>
  <si>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</si>
  <si>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</si>
  <si>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</si>
  <si>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</si>
  <si>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</si>
  <si>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</si>
  <si>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</si>
  <si>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</si>
  <si>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</si>
  <si>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</si>
  <si>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</si>
  <si>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</si>
  <si>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</si>
  <si>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</si>
  <si>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</si>
  <si>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</si>
  <si>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</si>
  <si>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</si>
  <si>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</si>
  <si>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</si>
  <si>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</si>
  <si>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</si>
  <si>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</si>
  <si>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</si>
  <si>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</si>
  <si>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</si>
  <si>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</si>
  <si>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</si>
  <si>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</si>
  <si>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</si>
  <si>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</si>
  <si>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</si>
  <si>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</si>
  <si>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</si>
  <si>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</si>
  <si>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</si>
  <si>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</si>
  <si>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</si>
  <si>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</si>
  <si>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</si>
  <si>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</si>
  <si>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</si>
  <si>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</si>
  <si>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</si>
  <si>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</si>
  <si>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</si>
  <si>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</si>
  <si>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</si>
  <si>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</si>
  <si>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</si>
  <si>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</si>
  <si>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</si>
  <si>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</si>
  <si>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</si>
  <si>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</si>
  <si>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</si>
  <si>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</si>
  <si>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</si>
  <si>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</si>
  <si>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</si>
  <si>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</si>
  <si>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</si>
  <si>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</si>
  <si>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</si>
  <si>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</si>
  <si>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</si>
  <si>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</si>
  <si>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</si>
  <si>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</si>
  <si>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</si>
  <si>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</si>
  <si>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</si>
  <si>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</si>
  <si>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</si>
  <si>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</si>
  <si>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</si>
  <si>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</si>
  <si>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</si>
  <si>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</si>
  <si>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</si>
  <si>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</si>
  <si>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</si>
  <si>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</si>
  <si>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</si>
  <si>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</si>
  <si>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</si>
  <si>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</si>
  <si>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</si>
  <si>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</si>
  <si>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</si>
  <si>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</si>
  <si>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</si>
  <si>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</si>
  <si>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</si>
  <si>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</si>
  <si>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</si>
  <si>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</si>
  <si>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</si>
  <si>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</si>
  <si>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</si>
  <si>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</si>
  <si>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</si>
  <si>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</si>
  <si>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</si>
  <si>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</si>
  <si>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</si>
  <si>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</si>
  <si>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</si>
  <si>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</si>
  <si>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</si>
  <si>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</si>
  <si>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</si>
  <si>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</si>
  <si>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</si>
  <si>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</si>
  <si>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</si>
  <si>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</si>
  <si>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</si>
  <si>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</si>
  <si>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</si>
  <si>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</si>
  <si>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</si>
  <si>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</si>
  <si>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</si>
  <si>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</si>
  <si>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</si>
  <si>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</si>
  <si>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</si>
  <si>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</si>
  <si>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</si>
  <si>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</si>
  <si>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</si>
  <si>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</si>
  <si>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</si>
  <si>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</si>
  <si>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</si>
  <si>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</si>
  <si>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</si>
  <si>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</si>
  <si>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</si>
  <si>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</si>
  <si>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</si>
  <si>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</si>
  <si>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</si>
  <si>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</si>
  <si>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</si>
  <si>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</si>
  <si>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</si>
  <si>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</si>
  <si>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</si>
  <si>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</si>
  <si>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</si>
  <si>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</si>
  <si>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</si>
  <si>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</si>
  <si>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</si>
  <si>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</si>
  <si>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</si>
  <si>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</si>
  <si>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</si>
  <si>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</si>
  <si>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</si>
  <si>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</si>
  <si>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</si>
  <si>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</si>
  <si>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</si>
  <si>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</si>
  <si>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</si>
  <si>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</si>
  <si>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</si>
  <si>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</si>
  <si>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</si>
  <si>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</si>
  <si>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</si>
  <si>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</si>
  <si>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</si>
  <si>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</si>
  <si>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</si>
  <si>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</si>
  <si>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</si>
  <si>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</si>
  <si>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</si>
  <si>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</si>
  <si>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</si>
  <si>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</si>
  <si>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</si>
  <si>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</si>
  <si>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</si>
  <si>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</si>
  <si>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</si>
  <si>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</si>
  <si>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</si>
  <si>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</si>
  <si>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</si>
  <si>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</si>
  <si>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</si>
  <si>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</si>
  <si>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</si>
  <si>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</si>
  <si>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</si>
  <si>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</si>
  <si>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</si>
  <si>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</si>
  <si>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</si>
  <si>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</si>
  <si>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</si>
  <si>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</si>
  <si>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</si>
  <si>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</si>
  <si>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</si>
  <si>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</si>
  <si>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</si>
  <si>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</si>
  <si>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</si>
  <si>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</si>
  <si>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</si>
  <si>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</si>
  <si>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</si>
  <si>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</si>
  <si>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</si>
  <si>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</si>
  <si>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</si>
  <si>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</si>
  <si>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</si>
  <si>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</si>
  <si>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</si>
  <si>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</si>
  <si>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</si>
  <si>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</si>
  <si>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</si>
  <si>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</si>
  <si>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</si>
  <si>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</si>
  <si>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</si>
  <si>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</si>
  <si>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</si>
  <si>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</si>
  <si>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</si>
  <si>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</si>
  <si>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</si>
  <si>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</si>
  <si>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</si>
  <si>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</si>
  <si>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</si>
  <si>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</si>
  <si>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</si>
  <si>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</si>
  <si>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</si>
  <si>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</si>
  <si>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</si>
  <si>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</si>
  <si>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</si>
  <si>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</si>
  <si>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</si>
  <si>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</si>
  <si>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</si>
  <si>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</si>
  <si>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</si>
  <si>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</si>
  <si>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</si>
  <si>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</si>
  <si>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</si>
  <si>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</si>
  <si>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</si>
  <si>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</si>
  <si>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</si>
  <si>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</si>
  <si>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</si>
  <si>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</si>
  <si>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</si>
  <si>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</si>
  <si>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</si>
  <si>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</si>
  <si>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</si>
  <si>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</si>
  <si>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</si>
  <si>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</si>
  <si>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</si>
  <si>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</si>
  <si>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</si>
  <si>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</si>
  <si>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</si>
  <si>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</si>
  <si>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</si>
  <si>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</si>
  <si>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</si>
  <si>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</si>
  <si>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</si>
  <si>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</si>
  <si>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</si>
  <si>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</si>
  <si>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</si>
  <si>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</si>
  <si>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</si>
  <si>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</si>
  <si>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</si>
  <si>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</si>
  <si>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</si>
  <si>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</si>
  <si>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</si>
  <si>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</si>
  <si>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</si>
  <si>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</si>
  <si>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</si>
  <si>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</si>
  <si>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</si>
  <si>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</si>
  <si>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</si>
  <si>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</si>
  <si>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</si>
  <si>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</si>
  <si>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</si>
  <si>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</si>
  <si>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</si>
  <si>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</si>
  <si>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</si>
  <si>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</si>
  <si>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</si>
  <si>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</si>
  <si>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</si>
  <si>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</si>
  <si>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</si>
  <si>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</si>
  <si>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</si>
  <si>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</si>
  <si>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</si>
  <si>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</si>
  <si>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</si>
  <si>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</si>
  <si>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</si>
  <si>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</si>
  <si>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</si>
  <si>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</si>
  <si>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</si>
  <si>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</si>
  <si>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</si>
  <si>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</si>
  <si>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</si>
  <si>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</si>
  <si>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</si>
  <si>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</si>
  <si>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</si>
  <si>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</si>
  <si>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</si>
  <si>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</si>
  <si>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</si>
  <si>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</si>
  <si>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</si>
  <si>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</si>
  <si>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</si>
  <si>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</si>
  <si>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</si>
  <si>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</si>
  <si>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</si>
  <si>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</si>
  <si>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</si>
  <si>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</si>
  <si>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</si>
  <si>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</si>
  <si>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</si>
  <si>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</si>
  <si>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</si>
  <si>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</si>
  <si>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</si>
  <si>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</si>
  <si>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</si>
  <si>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</si>
  <si>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</si>
  <si>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</si>
  <si>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</si>
  <si>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</si>
  <si>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</si>
  <si>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</si>
  <si>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</si>
  <si>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</si>
  <si>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</si>
  <si>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</si>
  <si>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</si>
  <si>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</si>
  <si>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</si>
  <si>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</si>
  <si>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</si>
  <si>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</si>
  <si>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</si>
  <si>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</si>
  <si>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</si>
  <si>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</si>
  <si>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</si>
  <si>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</si>
  <si>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</si>
  <si>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</si>
  <si>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</si>
  <si>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</si>
  <si>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</si>
  <si>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</si>
  <si>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</si>
  <si>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</si>
  <si>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</si>
  <si>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</si>
  <si>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</si>
  <si>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</si>
  <si>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</si>
  <si>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</si>
  <si>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</si>
  <si>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</si>
  <si>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</si>
  <si>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</si>
  <si>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</si>
  <si>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</si>
  <si>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</si>
  <si>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</si>
  <si>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</si>
  <si>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</si>
  <si>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</si>
  <si>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</si>
  <si>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</si>
  <si>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</si>
  <si>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</si>
  <si>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</si>
  <si>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</si>
  <si>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</si>
  <si>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</si>
  <si>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</si>
  <si>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</si>
  <si>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</si>
  <si>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</si>
  <si>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</si>
  <si>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</si>
  <si>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</si>
  <si>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</si>
  <si>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</si>
  <si>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</si>
  <si>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</si>
  <si>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</si>
  <si>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</si>
  <si>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</si>
  <si>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</si>
  <si>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</si>
  <si>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</si>
  <si>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</si>
  <si>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</si>
  <si>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</si>
  <si>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</si>
  <si>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</si>
  <si>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</si>
  <si>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</si>
  <si>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</si>
  <si>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</si>
  <si>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</si>
  <si>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</si>
  <si>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</si>
  <si>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</si>
  <si>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</si>
  <si>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</si>
  <si>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</si>
  <si>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</si>
  <si>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</si>
  <si>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</si>
  <si>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</si>
  <si>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</si>
  <si>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</si>
  <si>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</si>
  <si>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</si>
  <si>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</si>
  <si>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</si>
  <si>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</si>
  <si>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</si>
  <si>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</si>
  <si>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</si>
  <si>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</si>
  <si>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</si>
  <si>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</si>
  <si>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</si>
  <si>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</si>
  <si>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</si>
  <si>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</si>
  <si>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</si>
  <si>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</si>
  <si>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</si>
  <si>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</si>
  <si>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</si>
  <si>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</si>
  <si>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</si>
  <si>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</si>
  <si>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</si>
  <si>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</si>
  <si>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</si>
  <si>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</si>
  <si>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</si>
  <si>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</si>
  <si>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</si>
  <si>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</si>
  <si>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</si>
  <si>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</si>
  <si>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</si>
  <si>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</si>
  <si>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</si>
  <si>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</si>
  <si>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</si>
  <si>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</si>
  <si>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</si>
  <si>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</si>
  <si>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</si>
  <si>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</si>
  <si>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</si>
  <si>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</si>
  <si>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</si>
  <si>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</si>
  <si>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</si>
  <si>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</si>
  <si>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</si>
  <si>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</si>
  <si>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</si>
  <si>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</si>
  <si>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</si>
  <si>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</si>
  <si>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</si>
  <si>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</si>
  <si>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</si>
  <si>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</si>
  <si>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</si>
  <si>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</si>
  <si>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</si>
  <si>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</si>
  <si>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</si>
  <si>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</si>
  <si>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</si>
  <si>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</si>
  <si>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</si>
  <si>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</si>
  <si>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</si>
  <si>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</si>
  <si>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</si>
  <si>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</si>
  <si>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</si>
  <si>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</si>
  <si>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</si>
  <si>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</si>
  <si>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</si>
  <si>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</si>
  <si>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</si>
  <si>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</si>
  <si>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</si>
  <si>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</si>
  <si>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</si>
  <si>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</si>
  <si>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</si>
  <si>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</si>
  <si>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</si>
  <si>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</si>
  <si>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</si>
  <si>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</si>
  <si>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</si>
  <si>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</si>
  <si>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</si>
  <si>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</si>
  <si>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</si>
  <si>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</si>
  <si>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</si>
  <si>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</si>
  <si>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</si>
  <si>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</si>
  <si>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</si>
  <si>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</si>
  <si>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</si>
  <si>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</si>
  <si>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</si>
  <si>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</si>
  <si>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</si>
  <si>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</si>
  <si>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</si>
  <si>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</si>
  <si>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</si>
  <si>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</si>
  <si>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</si>
  <si>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</si>
  <si>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</si>
  <si>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</si>
  <si>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</si>
  <si>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</si>
  <si>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</si>
  <si>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</si>
  <si>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</si>
  <si>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</si>
  <si>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</si>
  <si>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</si>
  <si>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</si>
  <si>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</si>
  <si>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</si>
  <si>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</si>
  <si>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</si>
  <si>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</si>
  <si>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</si>
  <si>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</si>
  <si>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</si>
  <si>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</si>
  <si>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</si>
  <si>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</si>
  <si>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</si>
  <si>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</si>
  <si>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</si>
  <si>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</si>
  <si>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</si>
  <si>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</si>
  <si>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</si>
  <si>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</si>
  <si>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</si>
  <si>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</si>
  <si>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</si>
  <si>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</si>
  <si>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</si>
  <si>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</si>
  <si>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</si>
  <si>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</si>
  <si>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</si>
  <si>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</si>
  <si>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</si>
  <si>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</si>
  <si>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</si>
  <si>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</si>
  <si>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</si>
  <si>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</si>
  <si>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</si>
  <si>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</si>
  <si>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</si>
  <si>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</si>
  <si>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</si>
  <si>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</si>
  <si>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</si>
  <si>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</si>
  <si>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</si>
  <si>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</si>
  <si>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</si>
  <si>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</si>
  <si>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</si>
  <si>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</si>
  <si>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</si>
  <si>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</si>
  <si>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</si>
  <si>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</si>
  <si>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</si>
  <si>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</si>
  <si>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</si>
  <si>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</si>
  <si>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</si>
  <si>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</si>
  <si>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</si>
  <si>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</si>
  <si>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</si>
  <si>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</si>
  <si>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</si>
  <si>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</si>
  <si>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</si>
  <si>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</si>
  <si>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</si>
  <si>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</si>
  <si>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</si>
  <si>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</si>
  <si>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</si>
  <si>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</si>
  <si>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</si>
  <si>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</si>
  <si>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</si>
  <si>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</si>
  <si>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</si>
  <si>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</si>
  <si>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</si>
  <si>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</si>
  <si>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</si>
  <si>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</si>
  <si>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</si>
  <si>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</si>
  <si>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</si>
  <si>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</si>
  <si>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</si>
  <si>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</si>
  <si>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</si>
  <si>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</si>
  <si>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</si>
  <si>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</si>
  <si>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</si>
  <si>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</si>
  <si>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</si>
  <si>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</si>
  <si>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</si>
  <si>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</si>
  <si>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</si>
  <si>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</si>
  <si>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</si>
  <si>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</si>
  <si>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</si>
  <si>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</si>
  <si>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</si>
  <si>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</si>
  <si>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</si>
  <si>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</si>
  <si>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</si>
  <si>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</si>
  <si>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</si>
  <si>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</si>
  <si>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</si>
  <si>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</si>
  <si>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</si>
  <si>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</si>
  <si>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</si>
  <si>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</si>
  <si>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</si>
  <si>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</si>
  <si>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</si>
  <si>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</si>
  <si>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</si>
  <si>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</si>
  <si>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</si>
  <si>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</si>
  <si>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</si>
  <si>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</si>
  <si>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</si>
  <si>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</si>
  <si>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</si>
  <si>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</si>
  <si>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</si>
  <si>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</si>
  <si>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</si>
  <si>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</si>
  <si>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</si>
  <si>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</si>
  <si>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</si>
  <si>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</si>
  <si>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</si>
  <si>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</si>
  <si>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</si>
  <si>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</si>
  <si>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</si>
  <si>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</si>
  <si>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</si>
  <si>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</si>
  <si>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</si>
  <si>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</si>
  <si>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</si>
  <si>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</si>
  <si>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</si>
  <si>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</si>
  <si>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</si>
  <si>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</si>
  <si>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</si>
  <si>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</si>
  <si>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</si>
  <si>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</si>
  <si>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</si>
  <si>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</si>
  <si>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</si>
  <si>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</si>
  <si>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</si>
  <si>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</si>
  <si>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</si>
  <si>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</si>
  <si>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</si>
  <si>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</si>
  <si>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</si>
  <si>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</si>
  <si>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</si>
  <si>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</si>
  <si>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</si>
  <si>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</si>
  <si>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</si>
  <si>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</si>
  <si>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</si>
  <si>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</si>
  <si>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</si>
  <si>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</si>
  <si>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</si>
  <si>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</si>
  <si>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</si>
  <si>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</si>
  <si>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</si>
  <si>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</si>
  <si>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</si>
  <si>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</si>
  <si>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</si>
  <si>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</si>
  <si>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</si>
  <si>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</si>
  <si>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</si>
  <si>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</si>
  <si>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</si>
  <si>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</si>
  <si>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</si>
  <si>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</si>
  <si>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</si>
  <si>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</si>
  <si>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</si>
  <si>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</si>
  <si>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</si>
  <si>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</si>
  <si>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</si>
  <si>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</si>
  <si>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</si>
  <si>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</si>
  <si>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</si>
  <si>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</si>
  <si>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</si>
  <si>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</si>
  <si>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</si>
  <si>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</si>
  <si>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</si>
  <si>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</si>
  <si>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</si>
  <si>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</si>
  <si>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</si>
  <si>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</si>
  <si>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</si>
  <si>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</si>
  <si>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</si>
  <si>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</si>
  <si>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</si>
  <si>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</si>
  <si>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</si>
  <si>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</si>
  <si>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</si>
  <si>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</si>
  <si>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</si>
  <si>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</si>
  <si>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</si>
  <si>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</si>
  <si>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</si>
  <si>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</si>
  <si>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</si>
  <si>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</si>
  <si>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</si>
  <si>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</si>
  <si>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</si>
  <si>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</si>
  <si>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</si>
  <si>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</si>
  <si>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</si>
  <si>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</si>
  <si>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</si>
  <si>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</si>
  <si>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</si>
  <si>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</si>
  <si>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</si>
  <si>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</si>
  <si>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</si>
  <si>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</si>
  <si>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</si>
  <si>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</si>
  <si>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</si>
  <si>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</si>
  <si>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</si>
  <si>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</si>
  <si>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</si>
  <si>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</si>
  <si>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</si>
  <si>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</si>
  <si>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</si>
  <si>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</si>
  <si>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</si>
  <si>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</si>
  <si>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</si>
  <si>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</si>
  <si>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</si>
  <si>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</si>
  <si>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</si>
  <si>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</si>
  <si>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</si>
  <si>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</si>
  <si>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</si>
  <si>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</si>
  <si>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</si>
  <si>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</si>
  <si>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</si>
  <si>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</si>
  <si>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</si>
  <si>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</si>
  <si>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</si>
  <si>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</si>
  <si>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</si>
  <si>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</si>
  <si>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</si>
  <si>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</si>
  <si>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</si>
  <si>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</si>
  <si>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</si>
  <si>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</si>
  <si>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</si>
  <si>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</si>
  <si>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</si>
  <si>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</si>
  <si>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</si>
  <si>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</si>
  <si>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</si>
  <si>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</si>
  <si>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</si>
  <si>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</si>
  <si>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</si>
  <si>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</si>
  <si>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</si>
  <si>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</si>
  <si>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</si>
  <si>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</si>
  <si>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</si>
  <si>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</si>
  <si>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</si>
  <si>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</si>
  <si>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</si>
  <si>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</si>
  <si>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</si>
  <si>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</si>
  <si>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</si>
  <si>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</si>
  <si>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</si>
  <si>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</si>
  <si>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</si>
  <si>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</si>
  <si>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</si>
  <si>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</si>
  <si>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</si>
  <si>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</si>
  <si>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</si>
  <si>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</si>
  <si>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</si>
  <si>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</si>
  <si>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</si>
  <si>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</si>
  <si>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</si>
  <si>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</si>
  <si>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</si>
  <si>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</si>
  <si>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</si>
  <si>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</si>
  <si>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</si>
  <si>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</si>
  <si>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</si>
  <si>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</si>
  <si>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</si>
  <si>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</si>
  <si>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</si>
  <si>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</si>
  <si>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</si>
  <si>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</si>
  <si>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</si>
  <si>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</si>
  <si>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</si>
  <si>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</si>
  <si>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</si>
  <si>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</si>
  <si>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</si>
  <si>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</si>
  <si>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</si>
  <si>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</si>
  <si>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</si>
  <si>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</si>
  <si>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</si>
  <si>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</si>
  <si>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</si>
  <si>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</si>
  <si>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</si>
  <si>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</si>
  <si>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</si>
  <si>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</si>
  <si>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</si>
  <si>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</si>
  <si>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</si>
  <si>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</si>
  <si>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</si>
  <si>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</si>
  <si>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</si>
  <si>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</si>
  <si>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</si>
  <si>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</si>
  <si>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</si>
  <si>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</si>
  <si>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</si>
  <si>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</si>
  <si>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</si>
  <si>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</si>
  <si>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</si>
  <si>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</si>
  <si>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</si>
  <si>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</si>
  <si>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</si>
  <si>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</si>
  <si>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</si>
  <si>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</si>
  <si>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</si>
  <si>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</si>
  <si>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</si>
  <si>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</si>
  <si>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</si>
  <si>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</si>
  <si>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</si>
  <si>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</si>
  <si>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</si>
  <si>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</si>
  <si>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</si>
  <si>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</si>
  <si>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</si>
  <si>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</si>
  <si>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</si>
  <si>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</si>
  <si>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</si>
  <si>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</si>
  <si>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</si>
  <si>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</si>
  <si>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</si>
  <si>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</si>
  <si>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</si>
  <si>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</si>
  <si>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</si>
  <si>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</si>
  <si>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</si>
  <si>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</si>
  <si>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</si>
  <si>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</si>
  <si>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</si>
  <si>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</si>
  <si>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</si>
  <si>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</si>
  <si>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</si>
  <si>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</si>
  <si>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</si>
  <si>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</si>
  <si>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</si>
  <si>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</si>
  <si>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</si>
  <si>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</si>
  <si>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</si>
  <si>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</si>
  <si>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</si>
  <si>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</si>
  <si>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</si>
  <si>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</si>
  <si>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</si>
  <si>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</si>
  <si>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</si>
  <si>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</si>
  <si>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</si>
  <si>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</si>
  <si>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</si>
  <si>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</si>
  <si>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</si>
  <si>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</si>
  <si>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</si>
  <si>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</si>
  <si>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</si>
  <si>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</si>
  <si>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</si>
  <si>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</si>
  <si>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</si>
  <si>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</si>
  <si>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</si>
  <si>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</si>
  <si>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</si>
  <si>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</si>
  <si>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</si>
  <si>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</si>
  <si>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</si>
  <si>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</si>
  <si>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</si>
  <si>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</si>
  <si>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</si>
  <si>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</si>
  <si>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</si>
  <si>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</si>
  <si>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</si>
  <si>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</si>
  <si>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</si>
  <si>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</si>
  <si>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</si>
  <si>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</si>
  <si>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</si>
  <si>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</si>
  <si>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</si>
  <si>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</si>
  <si>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</si>
  <si>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</si>
  <si>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</si>
  <si>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</si>
  <si>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</si>
  <si>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</si>
  <si>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</si>
  <si>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</si>
  <si>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</si>
  <si>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</si>
  <si>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</si>
  <si>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</si>
  <si>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</si>
  <si>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</si>
  <si>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</si>
  <si>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</si>
  <si>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</si>
  <si>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</si>
  <si>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</si>
  <si>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</si>
  <si>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</si>
  <si>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</si>
  <si>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</si>
  <si>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</si>
  <si>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</si>
  <si>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</si>
  <si>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</si>
  <si>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</si>
  <si>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</si>
  <si>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</si>
  <si>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</si>
  <si>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</si>
  <si>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</si>
  <si>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</si>
  <si>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</si>
  <si>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</si>
  <si>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</si>
  <si>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</si>
  <si>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</si>
  <si>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</si>
  <si>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</si>
  <si>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</si>
  <si>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</si>
  <si>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</si>
  <si>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</si>
  <si>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</si>
  <si>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</si>
  <si>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</si>
  <si>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</si>
  <si>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</si>
  <si>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</si>
  <si>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</si>
  <si>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</si>
  <si>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</si>
  <si>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</si>
  <si>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</si>
  <si>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</si>
  <si>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</si>
  <si>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</si>
  <si>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</si>
  <si>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</si>
  <si>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</si>
  <si>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</si>
  <si>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</si>
  <si>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</si>
  <si>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</si>
  <si>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</si>
  <si>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</si>
  <si>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</si>
  <si>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</si>
  <si>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</si>
  <si>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</si>
  <si>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</si>
  <si>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</si>
  <si>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</si>
  <si>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</si>
  <si>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</si>
  <si>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</si>
  <si>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</si>
  <si>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</si>
  <si>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</si>
  <si>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</si>
  <si>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</si>
  <si>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</si>
  <si>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</si>
  <si>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</si>
  <si>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</si>
  <si>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</si>
  <si>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</si>
  <si>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</si>
  <si>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</si>
  <si>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</si>
  <si>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</si>
  <si>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</si>
  <si>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</si>
  <si>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</si>
  <si>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</si>
  <si>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</si>
  <si>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</si>
  <si>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</si>
  <si>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</si>
  <si>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</si>
  <si>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</si>
  <si>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</si>
  <si>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</si>
  <si>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</si>
  <si>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</si>
  <si>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</si>
  <si>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</si>
  <si>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</si>
  <si>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</si>
  <si>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</si>
  <si>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</si>
  <si>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</si>
  <si>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</si>
  <si>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</si>
  <si>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</si>
  <si>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</si>
  <si>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</si>
  <si>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</si>
  <si>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</si>
  <si>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</si>
  <si>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</si>
  <si>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</si>
  <si>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</si>
  <si>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</si>
  <si>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</si>
  <si>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</si>
  <si>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</si>
  <si>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</si>
  <si>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</si>
  <si>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</si>
  <si>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</si>
  <si>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</si>
  <si>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</si>
  <si>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</si>
  <si>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</si>
  <si>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</si>
  <si>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</si>
  <si>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</si>
  <si>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</si>
  <si>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</si>
  <si>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</si>
  <si>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</si>
  <si>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</si>
  <si>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</si>
  <si>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</si>
  <si>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</si>
  <si>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</si>
  <si>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</si>
  <si>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</si>
  <si>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</si>
  <si>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</si>
  <si>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</si>
  <si>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</si>
  <si>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</si>
  <si>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</si>
  <si>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</si>
  <si>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</si>
  <si>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</si>
  <si>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</si>
  <si>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</si>
  <si>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</si>
  <si>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</si>
  <si>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</si>
  <si>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</si>
  <si>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</si>
  <si>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</si>
  <si>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</si>
  <si>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</si>
  <si>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</si>
  <si>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</si>
  <si>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</si>
  <si>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</si>
  <si>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</si>
  <si>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</si>
  <si>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</si>
  <si>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</si>
  <si>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</si>
  <si>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</si>
  <si>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</si>
  <si>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</si>
  <si>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</si>
  <si>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</si>
  <si>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</si>
  <si>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</si>
  <si>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</si>
  <si>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</si>
  <si>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</si>
  <si>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</si>
  <si>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</si>
  <si>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</si>
  <si>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</si>
  <si>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</si>
  <si>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</si>
  <si>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</si>
  <si>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</si>
  <si>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</si>
  <si>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</si>
  <si>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</si>
  <si>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</si>
  <si>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</si>
  <si>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</si>
  <si>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</si>
  <si>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</si>
  <si>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</si>
  <si>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</si>
  <si>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</si>
  <si>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</si>
  <si>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</si>
  <si>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</si>
  <si>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</si>
  <si>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</si>
  <si>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</si>
  <si>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</si>
  <si>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</si>
  <si>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</si>
  <si>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</si>
  <si>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</si>
  <si>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</si>
  <si>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</si>
  <si>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</si>
  <si>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</si>
  <si>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</si>
  <si>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</si>
  <si>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</si>
  <si>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</si>
  <si>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</si>
  <si>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</si>
  <si>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</si>
  <si>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</si>
  <si>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</si>
  <si>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</si>
  <si>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</si>
  <si>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</si>
  <si>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</si>
  <si>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</si>
  <si>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</si>
  <si>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</si>
  <si>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</si>
  <si>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</si>
  <si>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</si>
  <si>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</si>
  <si>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</si>
  <si>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</si>
  <si>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</si>
  <si>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</si>
  <si>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</si>
  <si>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</si>
  <si>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</si>
  <si>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</si>
  <si>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</si>
  <si>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</si>
  <si>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</si>
  <si>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</si>
  <si>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</si>
  <si>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</si>
  <si>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</si>
  <si>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</si>
  <si>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</si>
  <si>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</si>
  <si>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</si>
  <si>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</si>
  <si>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</si>
  <si>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</si>
  <si>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</si>
  <si>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</si>
  <si>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</si>
  <si>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</si>
  <si>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</si>
  <si>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</si>
  <si>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</si>
  <si>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</si>
  <si>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</si>
  <si>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</si>
  <si>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</si>
  <si>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</si>
  <si>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</si>
  <si>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</si>
  <si>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</si>
  <si>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</si>
  <si>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</si>
  <si>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</si>
  <si>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</si>
  <si>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</si>
  <si>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</si>
  <si>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</si>
  <si>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</si>
  <si>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</si>
  <si>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</si>
  <si>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</si>
  <si>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</si>
  <si>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</si>
  <si>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</si>
  <si>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</si>
  <si>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</si>
  <si>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</si>
  <si>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</si>
  <si>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</si>
  <si>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</si>
  <si>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</si>
  <si>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</si>
  <si>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</si>
  <si>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</si>
  <si>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</si>
  <si>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</si>
  <si>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</si>
  <si>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</si>
  <si>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</si>
  <si>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</si>
  <si>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</si>
  <si>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</si>
  <si>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</si>
  <si>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</si>
  <si>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</si>
  <si>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</si>
  <si>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</si>
  <si>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</si>
  <si>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</si>
  <si>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</si>
  <si>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</si>
  <si>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</si>
  <si>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</si>
  <si>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</si>
  <si>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</si>
  <si>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</si>
  <si>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</si>
  <si>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</si>
  <si>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</si>
  <si>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</si>
  <si>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</si>
  <si>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</si>
  <si>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</si>
  <si>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</si>
  <si>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</si>
  <si>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</si>
  <si>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</si>
  <si>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</si>
  <si>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</si>
  <si>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</si>
  <si>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</si>
  <si>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</si>
  <si>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</si>
  <si>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</si>
  <si>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</si>
  <si>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</si>
  <si>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</si>
  <si>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</si>
  <si>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</si>
  <si>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</si>
  <si>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</si>
  <si>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</si>
  <si>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</si>
  <si>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</si>
  <si>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</si>
  <si>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</si>
  <si>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</si>
  <si>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</si>
  <si>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</si>
  <si>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</si>
  <si>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</si>
  <si>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</si>
  <si>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</si>
  <si>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</si>
  <si>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</si>
  <si>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</si>
  <si>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</si>
  <si>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</si>
  <si>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</si>
  <si>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</si>
  <si>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</si>
  <si>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</si>
  <si>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</si>
  <si>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</si>
  <si>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</si>
  <si>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</si>
  <si>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</si>
  <si>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</si>
  <si>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</si>
  <si>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</si>
  <si>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</si>
  <si>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</si>
  <si>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</si>
  <si>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</si>
  <si>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</si>
  <si>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</si>
  <si>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</si>
  <si>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</si>
  <si>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</si>
  <si>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</si>
  <si>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</si>
  <si>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</si>
  <si>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</si>
  <si>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</si>
  <si>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</si>
  <si>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</si>
  <si>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</si>
  <si>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</si>
  <si>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</si>
  <si>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</si>
  <si>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</si>
  <si>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</si>
  <si>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</si>
  <si>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</si>
  <si>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</si>
  <si>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</si>
  <si>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</si>
  <si>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</si>
  <si>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</si>
  <si>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</si>
  <si>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</si>
  <si>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</si>
  <si>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</si>
  <si>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</si>
  <si>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</si>
  <si>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</si>
  <si>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</si>
  <si>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</si>
  <si>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</si>
  <si>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</si>
  <si>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</si>
  <si>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</si>
  <si>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</si>
  <si>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</si>
  <si>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</si>
  <si>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</si>
  <si>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</si>
  <si>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</si>
  <si>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</si>
  <si>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</si>
  <si>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</si>
  <si>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</si>
  <si>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</si>
  <si>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</si>
  <si>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</si>
  <si>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</si>
  <si>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</si>
  <si>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</si>
  <si>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</si>
  <si>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</si>
  <si>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</si>
  <si>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</si>
  <si>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</si>
  <si>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</si>
  <si>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</si>
  <si>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</si>
  <si>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</si>
  <si>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</si>
  <si>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</si>
  <si>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</si>
  <si>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</si>
  <si>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</si>
  <si>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</si>
  <si>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</si>
  <si>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</si>
  <si>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</si>
  <si>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</si>
  <si>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</si>
  <si>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</si>
  <si>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</si>
  <si>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</si>
  <si>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</si>
  <si>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</si>
  <si>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</si>
  <si>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</si>
  <si>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</si>
  <si>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</si>
  <si>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</si>
  <si>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</si>
  <si>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</si>
  <si>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</si>
  <si>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</si>
  <si>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</si>
  <si>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</si>
  <si>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</si>
  <si>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</si>
  <si>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</si>
  <si>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</si>
  <si>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</si>
  <si>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</si>
  <si>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</si>
  <si>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</si>
  <si>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</si>
  <si>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</si>
  <si>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</si>
  <si>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</si>
  <si>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</si>
  <si>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</si>
  <si>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</si>
  <si>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</si>
  <si>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</si>
  <si>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</si>
  <si>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</si>
  <si>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</si>
  <si>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</si>
  <si>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</si>
  <si>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</si>
  <si>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</si>
  <si>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</si>
  <si>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</si>
  <si>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</si>
  <si>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</si>
  <si>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</si>
  <si>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</si>
  <si>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</si>
  <si>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</si>
  <si>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</si>
  <si>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</si>
  <si>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</si>
  <si>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</si>
  <si>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</si>
  <si>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</si>
  <si>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</si>
  <si>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</si>
  <si>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</si>
  <si>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</si>
  <si>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</si>
  <si>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</si>
  <si>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</si>
  <si>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</si>
  <si>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</si>
  <si>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</si>
  <si>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</si>
  <si>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</si>
  <si>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</si>
  <si>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</si>
  <si>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</si>
  <si>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</si>
  <si>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</si>
  <si>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</si>
  <si>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</si>
  <si>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</si>
  <si>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</si>
  <si>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</si>
  <si>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</si>
  <si>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</si>
  <si>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</si>
  <si>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</si>
  <si>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</si>
  <si>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</si>
  <si>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</si>
  <si>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</si>
  <si>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</si>
  <si>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</si>
  <si>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</si>
  <si>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</si>
  <si>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</si>
  <si>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</si>
  <si>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</si>
  <si>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</si>
  <si>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</si>
  <si>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</si>
  <si>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</si>
  <si>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</si>
  <si>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</si>
  <si>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</si>
  <si>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</si>
  <si>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</si>
  <si>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</si>
  <si>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</si>
  <si>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</si>
  <si>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</si>
  <si>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</si>
  <si>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</si>
  <si>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</si>
  <si>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</si>
  <si>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</si>
  <si>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</si>
  <si>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</si>
  <si>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</si>
  <si>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</si>
  <si>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</si>
  <si>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</si>
  <si>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</si>
  <si>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</si>
  <si>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</si>
  <si>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</si>
  <si>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</si>
  <si>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</si>
  <si>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</si>
  <si>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</si>
  <si>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</si>
  <si>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</si>
  <si>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</si>
  <si>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</si>
  <si>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</si>
  <si>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</si>
  <si>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</si>
  <si>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</si>
  <si>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</si>
  <si>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</si>
  <si>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</si>
  <si>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</si>
  <si>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</si>
  <si>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</si>
  <si>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</si>
  <si>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</si>
  <si>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</si>
  <si>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</si>
  <si>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</si>
  <si>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</si>
  <si>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</si>
  <si>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</si>
  <si>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</si>
  <si>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</si>
  <si>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</si>
  <si>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</si>
  <si>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</si>
  <si>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</si>
  <si>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</si>
  <si>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</si>
  <si>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</si>
  <si>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</si>
  <si>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</si>
  <si>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</si>
  <si>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</si>
  <si>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</si>
  <si>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</si>
  <si>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</si>
  <si>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</si>
  <si>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</si>
  <si>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</si>
  <si>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</si>
  <si>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</si>
  <si>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</si>
  <si>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</si>
  <si>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</si>
  <si>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</si>
  <si>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</si>
  <si>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</si>
  <si>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</si>
  <si>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</si>
  <si>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</si>
  <si>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</si>
  <si>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</si>
  <si>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</si>
  <si>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</si>
  <si>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</si>
  <si>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</si>
  <si>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</si>
  <si>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</si>
  <si>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</si>
  <si>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</si>
  <si>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</si>
  <si>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</si>
  <si>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</si>
  <si>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</si>
  <si>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</si>
  <si>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</si>
  <si>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</si>
  <si>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</si>
  <si>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</si>
  <si>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</si>
  <si>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</si>
  <si>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</si>
  <si>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</si>
  <si>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</si>
  <si>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</si>
  <si>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</si>
  <si>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</si>
  <si>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</si>
  <si>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</si>
  <si>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</si>
  <si>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</si>
  <si>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</si>
  <si>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</si>
  <si>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</si>
  <si>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</si>
  <si>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</si>
  <si>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</si>
  <si>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</si>
  <si>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</si>
  <si>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</si>
  <si>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</si>
  <si>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</si>
  <si>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</si>
  <si>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</si>
  <si>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</si>
  <si>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</si>
  <si>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</si>
  <si>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</si>
  <si>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</si>
  <si>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</si>
  <si>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</si>
  <si>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</si>
  <si>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</si>
  <si>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</si>
  <si>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</si>
  <si>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</si>
  <si>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</si>
  <si>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</si>
  <si>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</si>
  <si>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</si>
  <si>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</si>
  <si>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</si>
  <si>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</si>
  <si>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</si>
  <si>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</si>
  <si>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</si>
  <si>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</si>
  <si>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</si>
  <si>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</si>
  <si>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</si>
  <si>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</si>
  <si>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</si>
  <si>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</si>
  <si>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</si>
  <si>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</si>
  <si>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</si>
  <si>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</si>
  <si>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</si>
  <si>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</si>
  <si>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</si>
  <si>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</si>
  <si>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</si>
  <si>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</si>
  <si>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</si>
  <si>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</si>
  <si>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</si>
  <si>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</si>
  <si>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</si>
  <si>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</si>
  <si>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</si>
  <si>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</si>
  <si>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</si>
  <si>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</si>
  <si>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</si>
  <si>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</si>
  <si>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</si>
  <si>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</si>
  <si>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</si>
  <si>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</si>
  <si>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</si>
  <si>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</si>
  <si>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</si>
  <si>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</si>
  <si>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</si>
  <si>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</si>
  <si>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</si>
  <si>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</si>
  <si>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</si>
  <si>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</si>
  <si>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</si>
  <si>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</si>
  <si>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</si>
  <si>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</si>
  <si>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</si>
  <si>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</si>
  <si>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</si>
  <si>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</si>
  <si>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</si>
  <si>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</si>
  <si>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</si>
  <si>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</si>
  <si>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</si>
  <si>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</si>
  <si>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</si>
  <si>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</si>
  <si>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</si>
  <si>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</si>
  <si>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</si>
  <si>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</si>
  <si>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</si>
  <si>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</si>
  <si>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</si>
  <si>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</si>
  <si>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</si>
  <si>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</si>
  <si>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</si>
  <si>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</si>
  <si>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</si>
  <si>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</si>
  <si>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</si>
  <si>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</si>
  <si>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</si>
  <si>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</si>
  <si>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</si>
  <si>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</si>
  <si>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</si>
  <si>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</si>
  <si>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</si>
  <si>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</si>
  <si>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</si>
  <si>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</si>
  <si>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</si>
  <si>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</si>
  <si>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</si>
  <si>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</si>
  <si>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</si>
  <si>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</si>
  <si>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</si>
  <si>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</si>
  <si>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</si>
  <si>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</si>
  <si>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</si>
  <si>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</si>
  <si>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</si>
  <si>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</si>
  <si>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</si>
  <si>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</si>
  <si>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</si>
  <si>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</si>
  <si>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</si>
  <si>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</si>
  <si>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</si>
  <si>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</si>
  <si>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</si>
  <si>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</si>
  <si>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</si>
  <si>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</si>
  <si>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</si>
  <si>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</si>
  <si>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</si>
  <si>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</si>
  <si>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</si>
  <si>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</si>
  <si>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</si>
  <si>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</si>
  <si>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</si>
  <si>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</si>
  <si>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</si>
  <si>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</si>
  <si>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</si>
  <si>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</si>
  <si>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</si>
  <si>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</si>
  <si>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</si>
  <si>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</si>
  <si>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</si>
  <si>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</si>
  <si>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</si>
  <si>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</si>
  <si>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</si>
  <si>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</si>
  <si>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</si>
  <si>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</si>
  <si>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</si>
  <si>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</si>
  <si>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</si>
  <si>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</si>
  <si>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</si>
  <si>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</si>
  <si>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</si>
  <si>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</si>
  <si>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</si>
  <si>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</si>
  <si>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</si>
  <si>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</si>
  <si>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</si>
  <si>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</si>
  <si>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</si>
  <si>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</si>
  <si>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</si>
  <si>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</si>
  <si>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</si>
  <si>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</si>
  <si>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</si>
  <si>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</si>
  <si>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</si>
  <si>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</si>
  <si>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</si>
  <si>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</si>
  <si>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</si>
  <si>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</si>
  <si>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</si>
  <si>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</si>
  <si>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</si>
  <si>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</si>
  <si>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</si>
  <si>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</si>
  <si>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</si>
  <si>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</si>
  <si>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</si>
  <si>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</si>
  <si>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</si>
  <si>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</si>
  <si>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</si>
  <si>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</si>
  <si>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</si>
  <si>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</si>
  <si>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</si>
  <si>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</si>
  <si>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</si>
  <si>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</si>
  <si>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</si>
  <si>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</si>
  <si>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</si>
  <si>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</si>
  <si>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</si>
  <si>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</si>
  <si>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</si>
  <si>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</si>
  <si>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</si>
  <si>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</si>
  <si>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</si>
  <si>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</si>
  <si>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</si>
  <si>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</si>
  <si>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</si>
  <si>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</si>
  <si>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</si>
  <si>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</si>
  <si>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</si>
  <si>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</si>
  <si>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</si>
  <si>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</si>
  <si>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</si>
  <si>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</si>
  <si>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</si>
  <si>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</si>
  <si>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</si>
  <si>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</si>
  <si>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</si>
  <si>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</si>
  <si>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</si>
  <si>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</si>
  <si>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</si>
  <si>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</si>
  <si>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</si>
  <si>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</si>
  <si>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</si>
  <si>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</si>
  <si>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</si>
  <si>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</si>
  <si>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</si>
  <si>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</si>
  <si>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</si>
  <si>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</si>
  <si>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</si>
  <si>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</si>
  <si>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</si>
  <si>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</si>
  <si>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</si>
  <si>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</si>
  <si>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</si>
  <si>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</si>
  <si>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</si>
  <si>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</si>
  <si>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</si>
  <si>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</si>
  <si>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</si>
  <si>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</si>
  <si>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</si>
  <si>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</si>
  <si>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</si>
  <si>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</si>
  <si>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</si>
  <si>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</si>
  <si>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</si>
  <si>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</si>
  <si>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</si>
  <si>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</si>
  <si>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</si>
  <si>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</si>
  <si>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</si>
  <si>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</si>
  <si>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</si>
  <si>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</si>
  <si>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</si>
  <si>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</si>
  <si>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</si>
  <si>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</si>
  <si>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</si>
  <si>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</si>
  <si>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</si>
  <si>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</si>
  <si>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</si>
  <si>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</si>
  <si>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</si>
  <si>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</si>
  <si>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</si>
  <si>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</si>
  <si>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</si>
  <si>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</si>
  <si>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</si>
  <si>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</si>
  <si>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</si>
  <si>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</si>
  <si>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</si>
  <si>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</si>
  <si>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</si>
  <si>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</si>
  <si>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</si>
  <si>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</si>
  <si>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</si>
  <si>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</si>
  <si>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</si>
  <si>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</si>
  <si>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</si>
  <si>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</si>
  <si>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</si>
  <si>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</si>
  <si>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</si>
  <si>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</si>
  <si>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</si>
  <si>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</si>
  <si>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</si>
  <si>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</si>
  <si>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</si>
  <si>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</si>
  <si>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</si>
  <si>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</si>
  <si>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</si>
  <si>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</si>
  <si>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</si>
  <si>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</si>
  <si>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</si>
  <si>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</si>
  <si>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</si>
  <si>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</si>
  <si>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</si>
  <si>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</si>
  <si>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</si>
  <si>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</si>
  <si>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</si>
  <si>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</si>
  <si>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</si>
  <si>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</si>
  <si>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</si>
  <si>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</si>
  <si>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</si>
  <si>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</si>
  <si>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</si>
  <si>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</si>
  <si>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</si>
  <si>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</si>
  <si>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</si>
  <si>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</si>
  <si>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</si>
  <si>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</si>
  <si>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</si>
  <si>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</si>
  <si>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</si>
  <si>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</si>
  <si>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</si>
  <si>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</si>
  <si>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</si>
  <si>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</si>
  <si>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</si>
  <si>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</si>
  <si>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</si>
  <si>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</si>
  <si>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</si>
  <si>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</si>
  <si>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</si>
  <si>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</si>
  <si>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</si>
  <si>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</si>
  <si>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</si>
  <si>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</si>
  <si>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</si>
  <si>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</si>
  <si>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</si>
  <si>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</si>
  <si>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</si>
  <si>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</si>
  <si>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</si>
  <si>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</si>
  <si>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</si>
  <si>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</si>
  <si>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</si>
  <si>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</si>
  <si>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</si>
  <si>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</si>
  <si>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</si>
  <si>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</si>
  <si>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</si>
  <si>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</si>
  <si>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</si>
  <si>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</si>
  <si>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</si>
  <si>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</si>
  <si>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</si>
  <si>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</si>
  <si>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</si>
  <si>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</si>
  <si>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</si>
  <si>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</si>
  <si>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</si>
  <si>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</si>
  <si>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</si>
  <si>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</si>
  <si>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</si>
  <si>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</si>
  <si>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</si>
  <si>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</si>
  <si>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</si>
  <si>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</si>
  <si>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</si>
  <si>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</si>
  <si>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</si>
  <si>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</si>
  <si>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</si>
  <si>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</si>
  <si>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</si>
  <si>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</si>
  <si>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</si>
  <si>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</si>
  <si>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</si>
  <si>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</si>
  <si>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</si>
  <si>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</si>
  <si>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</si>
  <si>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</si>
  <si>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</si>
  <si>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</si>
  <si>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</si>
  <si>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</si>
  <si>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</si>
  <si>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</si>
  <si>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</si>
  <si>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</si>
  <si>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</si>
  <si>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</si>
  <si>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</si>
  <si>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</si>
  <si>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</si>
  <si>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</si>
  <si>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</si>
  <si>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</si>
  <si>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</si>
  <si>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</si>
  <si>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</si>
  <si>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</si>
  <si>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</si>
  <si>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</si>
  <si>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</si>
  <si>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</si>
  <si>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</si>
  <si>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</si>
  <si>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</si>
  <si>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</si>
  <si>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</si>
  <si>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</si>
  <si>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</si>
  <si>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</si>
  <si>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</si>
  <si>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</si>
  <si>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</si>
  <si>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</si>
  <si>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</si>
  <si>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</si>
  <si>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</si>
  <si>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</si>
  <si>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</si>
  <si>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</si>
  <si>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</si>
  <si>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</si>
  <si>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</si>
  <si>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</si>
  <si>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</si>
  <si>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</si>
  <si>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</si>
  <si>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</si>
  <si>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</si>
  <si>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</si>
  <si>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</si>
  <si>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</si>
  <si>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</si>
  <si>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</si>
  <si>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</si>
  <si>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</si>
  <si>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</si>
  <si>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</si>
  <si>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</si>
  <si>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</si>
  <si>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</si>
  <si>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</si>
  <si>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</si>
  <si>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</si>
  <si>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</si>
  <si>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</si>
  <si>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</si>
  <si>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</si>
  <si>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</si>
  <si>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</si>
  <si>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</si>
  <si>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</si>
  <si>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</si>
  <si>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</si>
  <si>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</si>
  <si>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</si>
  <si>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</si>
  <si>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</si>
  <si>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</si>
  <si>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</si>
  <si>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</si>
  <si>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</si>
  <si>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</si>
  <si>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</si>
  <si>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</si>
  <si>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</si>
  <si>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</si>
  <si>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</si>
  <si>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</si>
  <si>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</si>
  <si>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</si>
  <si>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</si>
  <si>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</si>
  <si>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</si>
  <si>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</si>
  <si>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</si>
  <si>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</si>
  <si>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</si>
  <si>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</si>
  <si>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</si>
  <si>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</si>
  <si>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</si>
  <si>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</si>
  <si>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</si>
  <si>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</si>
  <si>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</si>
  <si>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</si>
  <si>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</si>
  <si>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</si>
  <si>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</si>
  <si>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</si>
  <si>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</si>
  <si>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</si>
  <si>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</si>
  <si>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</si>
  <si>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</si>
  <si>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</si>
  <si>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</si>
  <si>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</si>
  <si>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</si>
  <si>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</si>
  <si>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</si>
  <si>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</si>
  <si>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</si>
  <si>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</si>
  <si>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</si>
  <si>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</si>
  <si>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</si>
  <si>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</si>
  <si>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</si>
  <si>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</si>
  <si>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</si>
  <si>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</si>
  <si>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</si>
  <si>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</si>
  <si>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</si>
  <si>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</si>
  <si>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</si>
  <si>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</si>
  <si>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</si>
  <si>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</si>
  <si>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</si>
  <si>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</si>
  <si>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</si>
  <si>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</si>
  <si>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</si>
  <si>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</si>
  <si>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</si>
  <si>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</si>
  <si>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</si>
  <si>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</si>
  <si>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</si>
  <si>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</si>
  <si>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</si>
  <si>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</si>
  <si>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</si>
  <si>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</si>
  <si>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</si>
  <si>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</si>
  <si>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</si>
  <si>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</si>
  <si>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</si>
  <si>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</si>
  <si>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</si>
  <si>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</si>
  <si>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</si>
  <si>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</si>
  <si>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</si>
  <si>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</si>
  <si>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</si>
  <si>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</si>
  <si>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</si>
  <si>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</si>
  <si>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</si>
  <si>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</si>
  <si>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</si>
  <si>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</si>
  <si>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</si>
  <si>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</si>
  <si>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</si>
  <si>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</si>
  <si>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</si>
  <si>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</si>
  <si>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</si>
  <si>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</si>
  <si>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</si>
  <si>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</si>
  <si>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</si>
  <si>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</si>
  <si>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</si>
  <si>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</si>
  <si>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</si>
  <si>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</si>
  <si>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</si>
  <si>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</si>
  <si>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</si>
  <si>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</si>
  <si>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</si>
  <si>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</si>
  <si>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</si>
  <si>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</si>
  <si>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</si>
  <si>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</si>
  <si>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</si>
  <si>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</si>
  <si>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</si>
  <si>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</si>
  <si>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</si>
  <si>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</si>
  <si>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</si>
  <si>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</si>
  <si>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</si>
  <si>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</si>
  <si>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</si>
  <si>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</si>
  <si>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</si>
  <si>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</si>
  <si>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</si>
  <si>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</si>
  <si>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</si>
  <si>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</si>
  <si>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</si>
  <si>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</si>
  <si>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</si>
  <si>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</si>
  <si>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</si>
  <si>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</si>
  <si>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</si>
  <si>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</si>
  <si>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</si>
  <si>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</si>
  <si>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</si>
  <si>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</si>
  <si>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</si>
  <si>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</si>
  <si>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</si>
  <si>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</si>
  <si>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</si>
  <si>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</si>
  <si>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</si>
  <si>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</si>
  <si>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</si>
  <si>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</si>
  <si>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</si>
  <si>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</si>
  <si>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</si>
  <si>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</si>
  <si>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</si>
  <si>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</si>
  <si>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</si>
  <si>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</si>
  <si>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</si>
  <si>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</si>
  <si>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</si>
  <si>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</si>
  <si>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</si>
  <si>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</si>
  <si>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</si>
  <si>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</si>
  <si>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</si>
  <si>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</si>
  <si>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</si>
  <si>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</si>
  <si>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</si>
  <si>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</si>
  <si>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</si>
  <si>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</si>
  <si>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</si>
  <si>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</si>
  <si>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</si>
  <si>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</si>
  <si>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</si>
  <si>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</si>
  <si>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</si>
  <si>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</si>
  <si>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</si>
  <si>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</si>
  <si>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</si>
  <si>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</si>
  <si>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</si>
  <si>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</si>
  <si>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</si>
  <si>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</si>
  <si>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</si>
  <si>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</si>
  <si>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</si>
  <si>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</si>
  <si>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</si>
  <si>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</si>
  <si>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</si>
  <si>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</si>
  <si>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</si>
  <si>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</si>
  <si>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</si>
  <si>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</si>
  <si>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</si>
  <si>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</si>
  <si>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</si>
  <si>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</si>
  <si>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</si>
  <si>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</si>
  <si>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</si>
  <si>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</si>
  <si>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</si>
  <si>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</si>
  <si>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</si>
  <si>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</si>
  <si>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</si>
  <si>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</si>
  <si>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</si>
  <si>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</si>
  <si>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</si>
  <si>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</si>
  <si>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</si>
  <si>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</si>
  <si>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</si>
  <si>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</si>
  <si>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</si>
  <si>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</si>
  <si>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</si>
  <si>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</si>
  <si>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</si>
  <si>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</si>
  <si>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</si>
  <si>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</si>
  <si>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</si>
  <si>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</si>
  <si>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</si>
  <si>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</si>
  <si>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</si>
  <si>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</si>
  <si>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</si>
  <si>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</si>
  <si>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</si>
  <si>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</si>
  <si>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</si>
  <si>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</si>
  <si>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</si>
  <si>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</si>
  <si>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</si>
  <si>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</si>
  <si>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</si>
  <si>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</si>
  <si>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</si>
  <si>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</si>
  <si>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</si>
  <si>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</si>
  <si>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</si>
  <si>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</si>
  <si>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</si>
  <si>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</si>
  <si>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</si>
  <si>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</si>
  <si>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</si>
  <si>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</si>
  <si>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</si>
  <si>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</si>
  <si>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</si>
  <si>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</si>
  <si>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</si>
  <si>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</si>
  <si>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</si>
  <si>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</si>
  <si>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</si>
  <si>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</si>
  <si>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</si>
  <si>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</si>
  <si>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</si>
  <si>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</si>
  <si>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</si>
  <si>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</si>
  <si>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</si>
  <si>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</si>
  <si>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</si>
  <si>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</si>
  <si>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</si>
  <si>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</si>
  <si>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</si>
  <si>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</si>
  <si>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</si>
  <si>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</si>
  <si>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</si>
  <si>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</si>
  <si>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</si>
  <si>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</si>
  <si>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</si>
  <si>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</si>
  <si>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</si>
  <si>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</si>
  <si>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</si>
  <si>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</si>
  <si>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</si>
  <si>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</si>
  <si>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</si>
  <si>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</si>
  <si>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</si>
  <si>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</si>
  <si>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</si>
  <si>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</si>
  <si>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</si>
  <si>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</si>
  <si>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</si>
  <si>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</si>
  <si>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</si>
  <si>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</si>
  <si>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</si>
  <si>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</si>
  <si>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</si>
  <si>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</si>
  <si>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</si>
  <si>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</si>
  <si>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</si>
  <si>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</si>
  <si>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</si>
  <si>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</si>
  <si>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</si>
  <si>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</si>
  <si>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</si>
  <si>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</si>
  <si>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</si>
  <si>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</si>
  <si>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</si>
  <si>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</si>
  <si>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</si>
  <si>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</si>
  <si>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</si>
  <si>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</si>
  <si>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</si>
  <si>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</si>
  <si>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</si>
  <si>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</si>
  <si>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</si>
  <si>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</si>
  <si>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</si>
  <si>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</si>
  <si>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</si>
  <si>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</si>
  <si>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</si>
  <si>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</si>
  <si>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</si>
  <si>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</si>
  <si>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</si>
  <si>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</si>
  <si>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</si>
  <si>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</si>
  <si>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</si>
  <si>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</si>
  <si>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</si>
  <si>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</si>
  <si>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</si>
  <si>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</si>
  <si>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</si>
  <si>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</si>
  <si>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</si>
  <si>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</si>
  <si>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</si>
  <si>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</si>
  <si>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</si>
  <si>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</si>
  <si>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</si>
  <si>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</si>
  <si>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</si>
  <si>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</si>
  <si>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</si>
  <si>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</si>
  <si>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</si>
  <si>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</si>
  <si>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</si>
  <si>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</si>
  <si>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</si>
  <si>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</si>
  <si>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</si>
  <si>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</si>
  <si>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</si>
  <si>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</si>
  <si>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</si>
  <si>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</si>
  <si>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</si>
  <si>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</si>
  <si>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</si>
  <si>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</si>
  <si>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</si>
  <si>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</si>
  <si>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</si>
  <si>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</si>
  <si>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</si>
  <si>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</si>
  <si>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</si>
  <si>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</si>
  <si>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</si>
  <si>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</si>
  <si>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</si>
  <si>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</si>
  <si>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</si>
  <si>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</si>
  <si>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</si>
  <si>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</si>
  <si>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</si>
  <si>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</si>
  <si>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</si>
  <si>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</si>
  <si>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</si>
  <si>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</si>
  <si>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</si>
  <si>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</si>
  <si>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</si>
  <si>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</si>
  <si>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</si>
  <si>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</si>
  <si>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</si>
  <si>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</si>
  <si>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</si>
  <si>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</si>
  <si>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</si>
  <si>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</si>
  <si>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</si>
  <si>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</si>
  <si>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</si>
  <si>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</si>
  <si>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</si>
  <si>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</si>
  <si>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</si>
  <si>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</si>
  <si>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</si>
  <si>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</si>
  <si>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</si>
  <si>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</si>
  <si>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</si>
  <si>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</si>
  <si>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</si>
  <si>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</si>
  <si>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</si>
  <si>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</si>
  <si>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</si>
  <si>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</si>
  <si>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</si>
  <si>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</si>
  <si>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</si>
  <si>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</si>
  <si>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</si>
  <si>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</si>
  <si>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</si>
  <si>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</si>
  <si>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</si>
  <si>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</si>
  <si>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</si>
  <si>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</si>
  <si>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</si>
  <si>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</si>
  <si>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</si>
  <si>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</si>
  <si>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</si>
  <si>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</si>
  <si>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</si>
  <si>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</si>
  <si>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</si>
  <si>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</si>
  <si>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</si>
  <si>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</si>
  <si>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</si>
  <si>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</si>
  <si>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</si>
  <si>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</si>
  <si>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</si>
  <si>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</si>
  <si>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</si>
  <si>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</si>
  <si>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</si>
  <si>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</si>
  <si>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</si>
  <si>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</si>
  <si>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</si>
  <si>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</si>
  <si>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</si>
  <si>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</si>
  <si>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</si>
  <si>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</si>
  <si>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</si>
  <si>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</si>
  <si>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</si>
  <si>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</si>
  <si>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</si>
  <si>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</si>
  <si>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</si>
  <si>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</si>
  <si>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</si>
  <si>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</si>
  <si>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</si>
  <si>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</si>
  <si>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</si>
  <si>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</si>
  <si>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</si>
  <si>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</si>
  <si>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</si>
  <si>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</si>
  <si>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</si>
  <si>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</si>
  <si>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</si>
  <si>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</si>
  <si>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</si>
  <si>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</si>
  <si>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</si>
  <si>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</si>
  <si>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</si>
  <si>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</si>
  <si>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</si>
  <si>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</si>
  <si>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</si>
  <si>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</si>
  <si>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</si>
  <si>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</si>
  <si>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</si>
  <si>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</si>
  <si>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</si>
  <si>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</si>
  <si>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</si>
  <si>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</si>
  <si>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</si>
  <si>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</si>
  <si>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</si>
  <si>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</si>
  <si>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</si>
  <si>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</si>
  <si>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</si>
  <si>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</si>
  <si>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</si>
  <si>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</si>
  <si>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</si>
  <si>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</si>
  <si>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</si>
  <si>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</si>
  <si>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</si>
  <si>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</si>
  <si>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</si>
  <si>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</si>
  <si>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</si>
  <si>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</si>
  <si>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</si>
  <si>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</si>
  <si>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</si>
  <si>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</si>
  <si>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</si>
  <si>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</si>
  <si>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</si>
  <si>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</si>
  <si>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</si>
  <si>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</si>
  <si>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</si>
  <si>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</si>
  <si>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</si>
  <si>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</si>
  <si>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</si>
  <si>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</si>
  <si>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</si>
  <si>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</si>
  <si>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</si>
  <si>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</si>
  <si>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</si>
  <si>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</si>
  <si>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</si>
  <si>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</si>
  <si>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</si>
  <si>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</si>
  <si>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</si>
  <si>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</si>
  <si>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</si>
  <si>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</si>
  <si>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</si>
  <si>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</si>
  <si>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</si>
  <si>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</si>
  <si>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</si>
  <si>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</si>
  <si>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</si>
  <si>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</si>
  <si>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</si>
  <si>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</si>
  <si>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</si>
  <si>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</si>
  <si>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</si>
  <si>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</si>
  <si>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</si>
  <si>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</si>
  <si>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</si>
  <si>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</si>
  <si>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</si>
  <si>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</si>
  <si>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</si>
  <si>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</si>
  <si>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</si>
  <si>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</si>
  <si>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</si>
  <si>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</si>
  <si>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</si>
  <si>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</si>
  <si>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</si>
  <si>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</si>
  <si>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</si>
  <si>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</si>
  <si>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</si>
  <si>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</si>
  <si>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</si>
  <si>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</si>
  <si>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</si>
  <si>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</si>
  <si>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</si>
  <si>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</si>
  <si>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</si>
  <si>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</si>
  <si>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</si>
  <si>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</si>
  <si>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</si>
  <si>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</si>
  <si>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</si>
  <si>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</si>
  <si>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</si>
  <si>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</si>
  <si>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</si>
  <si>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</si>
  <si>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</si>
  <si>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</si>
  <si>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</si>
  <si>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</si>
  <si>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</si>
  <si>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</si>
  <si>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</si>
  <si>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</si>
  <si>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</si>
  <si>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</si>
  <si>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</si>
  <si>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</si>
  <si>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</si>
  <si>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</si>
  <si>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</si>
  <si>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</si>
  <si>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</si>
  <si>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</si>
  <si>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</si>
  <si>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</si>
  <si>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</si>
  <si>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</si>
  <si>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</si>
  <si>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</si>
  <si>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</si>
  <si>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</si>
  <si>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</si>
  <si>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</si>
  <si>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</si>
  <si>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</si>
  <si>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</si>
  <si>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</si>
  <si>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</si>
  <si>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</si>
  <si>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</si>
  <si>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</si>
  <si>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</si>
  <si>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</si>
  <si>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</si>
  <si>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</si>
  <si>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</si>
  <si>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</si>
  <si>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</si>
  <si>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</si>
  <si>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</si>
  <si>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</si>
  <si>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</si>
  <si>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</si>
  <si>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</si>
  <si>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</si>
  <si>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</si>
  <si>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</si>
  <si>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</si>
  <si>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</si>
  <si>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</si>
  <si>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</si>
  <si>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</si>
  <si>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</si>
  <si>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</si>
  <si>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</si>
  <si>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</si>
  <si>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</si>
  <si>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</si>
  <si>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</si>
  <si>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</si>
  <si>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</si>
  <si>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</si>
  <si>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</si>
  <si>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</si>
  <si>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</si>
  <si>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</si>
  <si>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</si>
  <si>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</si>
  <si>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</si>
  <si>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</si>
  <si>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</si>
  <si>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</si>
  <si>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</si>
  <si>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</si>
  <si>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</si>
  <si>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</si>
  <si>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</si>
  <si>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</si>
  <si>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</si>
  <si>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</si>
  <si>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</si>
  <si>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</si>
  <si>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</si>
  <si>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</si>
  <si>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</si>
  <si>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</si>
  <si>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</si>
  <si>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</si>
  <si>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</si>
  <si>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</si>
  <si>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</si>
  <si>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</si>
  <si>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</si>
  <si>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</si>
  <si>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</si>
  <si>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</si>
  <si>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</si>
  <si>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</si>
  <si>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</si>
  <si>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</si>
  <si>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</si>
  <si>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</si>
  <si>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</si>
  <si>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</si>
  <si>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</si>
  <si>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</si>
  <si>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</si>
  <si>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</si>
  <si>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</si>
  <si>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</si>
  <si>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</si>
  <si>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</si>
  <si>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</si>
  <si>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</si>
  <si>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</si>
  <si>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</si>
  <si>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</si>
  <si>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</si>
  <si>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</si>
  <si>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</si>
  <si>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</si>
  <si>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</si>
  <si>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</si>
  <si>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</si>
  <si>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</si>
  <si>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</si>
  <si>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</si>
  <si>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</si>
  <si>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</si>
  <si>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</si>
  <si>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</si>
  <si>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</si>
  <si>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</si>
  <si>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</si>
  <si>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</si>
  <si>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</si>
  <si>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</si>
  <si>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</si>
  <si>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</si>
  <si>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</si>
  <si>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</si>
  <si>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</si>
  <si>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</si>
  <si>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</si>
  <si>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</si>
  <si>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</si>
  <si>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</si>
  <si>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</si>
  <si>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</si>
  <si>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</si>
  <si>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</si>
  <si>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</si>
  <si>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</si>
  <si>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</si>
  <si>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</si>
  <si>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</si>
  <si>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</si>
  <si>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</si>
  <si>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</si>
  <si>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</si>
  <si>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</si>
  <si>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</si>
  <si>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</si>
  <si>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</si>
  <si>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</si>
  <si>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</si>
  <si>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</si>
  <si>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</si>
  <si>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</si>
  <si>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</si>
  <si>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</si>
  <si>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</si>
  <si>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</si>
  <si>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</si>
  <si>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</si>
  <si>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</si>
  <si>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</si>
  <si>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</si>
  <si>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</si>
  <si>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</si>
  <si>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</si>
  <si>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</si>
  <si>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</si>
  <si>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</si>
  <si>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</si>
  <si>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</si>
  <si>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</si>
  <si>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</si>
  <si>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</si>
  <si>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</si>
  <si>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</si>
  <si>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</si>
  <si>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</si>
  <si>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</si>
  <si>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</si>
  <si>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</si>
  <si>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</si>
  <si>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</si>
  <si>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</si>
  <si>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</si>
  <si>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</si>
  <si>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</si>
  <si>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</si>
  <si>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</si>
  <si>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</si>
  <si>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</si>
  <si>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</si>
  <si>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</si>
  <si>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</si>
  <si>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</si>
  <si>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</si>
  <si>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</si>
  <si>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</si>
  <si>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</si>
  <si>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</si>
  <si>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</si>
  <si>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</si>
  <si>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</si>
  <si>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</si>
  <si>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</si>
  <si>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</si>
  <si>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</si>
  <si>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</si>
  <si>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</si>
  <si>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</si>
  <si>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</si>
  <si>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</si>
  <si>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</si>
  <si>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</si>
  <si>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</si>
  <si>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</si>
  <si>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</si>
  <si>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</si>
  <si>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</si>
  <si>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</si>
  <si>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</si>
  <si>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</si>
  <si>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</si>
  <si>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</si>
  <si>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</si>
  <si>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</si>
  <si>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</si>
  <si>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</si>
  <si>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</si>
  <si>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</si>
  <si>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</si>
  <si>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</si>
  <si>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</si>
  <si>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</si>
  <si>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</si>
  <si>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</si>
  <si>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</si>
  <si>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</si>
  <si>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</si>
  <si>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</si>
  <si>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</si>
  <si>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</si>
  <si>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</si>
  <si>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</si>
  <si>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</si>
  <si>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</si>
  <si>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</si>
  <si>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</si>
  <si>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</si>
  <si>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</si>
  <si>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</si>
  <si>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</si>
  <si>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</si>
  <si>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</si>
  <si>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</si>
  <si>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</si>
  <si>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</si>
  <si>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</si>
  <si>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</si>
  <si>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</si>
  <si>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</si>
  <si>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</si>
  <si>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</si>
  <si>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</si>
  <si>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</si>
  <si>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</si>
  <si>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</si>
  <si>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</si>
  <si>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</si>
  <si>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</si>
  <si>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</si>
  <si>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</si>
  <si>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</si>
  <si>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</si>
  <si>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</si>
  <si>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</si>
  <si>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</si>
  <si>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</si>
  <si>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</si>
  <si>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</si>
  <si>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</si>
  <si>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</si>
  <si>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</si>
  <si>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</si>
  <si>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</si>
  <si>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</si>
  <si>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</si>
  <si>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</si>
  <si>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</si>
  <si>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</si>
  <si>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</si>
  <si>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</si>
  <si>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</si>
  <si>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</si>
  <si>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</si>
  <si>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</si>
  <si>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</si>
  <si>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</si>
  <si>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</si>
  <si>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</si>
  <si>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</si>
  <si>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</si>
  <si>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</si>
  <si>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</si>
  <si>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</si>
  <si>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</si>
  <si>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</si>
  <si>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</si>
  <si>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</si>
  <si>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</si>
  <si>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</si>
  <si>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</si>
  <si>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</si>
  <si>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</si>
  <si>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</si>
  <si>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</si>
  <si>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</si>
  <si>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</si>
  <si>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</si>
  <si>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</si>
  <si>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</si>
  <si>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</si>
  <si>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</si>
  <si>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</si>
  <si>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</si>
  <si>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</si>
  <si>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</si>
  <si>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</si>
  <si>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</si>
  <si>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</si>
  <si>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</si>
  <si>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</si>
  <si>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</si>
  <si>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</si>
  <si>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</si>
  <si>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</si>
  <si>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</si>
  <si>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</si>
  <si>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</si>
  <si>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</si>
  <si>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</si>
  <si>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</si>
  <si>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</si>
  <si>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</si>
  <si>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</si>
  <si>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</si>
  <si>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</si>
  <si>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</si>
  <si>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</si>
  <si>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</si>
  <si>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</si>
  <si>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</si>
  <si>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</si>
  <si>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</si>
  <si>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</si>
  <si>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</si>
  <si>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</si>
  <si>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</si>
  <si>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</si>
  <si>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</si>
  <si>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</si>
  <si>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</si>
  <si>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</si>
  <si>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</si>
  <si>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</si>
  <si>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</si>
  <si>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</si>
  <si>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</si>
  <si>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</si>
  <si>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</si>
  <si>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</si>
  <si>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</si>
  <si>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</si>
  <si>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</si>
  <si>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</si>
  <si>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</si>
  <si>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</si>
  <si>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</si>
  <si>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</si>
  <si>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</si>
  <si>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</si>
  <si>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</si>
  <si>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</si>
  <si>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</si>
  <si>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</si>
  <si>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</si>
  <si>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</si>
  <si>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</si>
  <si>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</si>
  <si>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</si>
  <si>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</si>
  <si>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</si>
  <si>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</si>
  <si>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</si>
  <si>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</si>
  <si>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</si>
  <si>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</si>
  <si>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</si>
  <si>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</si>
  <si>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</si>
  <si>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</si>
  <si>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</si>
  <si>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</si>
  <si>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</si>
  <si>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</si>
  <si>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</si>
  <si>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</si>
  <si>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</si>
  <si>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</si>
  <si>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</si>
  <si>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</si>
  <si>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</si>
  <si>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</si>
  <si>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</si>
  <si>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</si>
  <si>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</si>
  <si>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</si>
  <si>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</si>
  <si>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</si>
  <si>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</si>
  <si>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</si>
  <si>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</si>
  <si>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</si>
  <si>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</si>
  <si>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</si>
  <si>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</si>
  <si>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</si>
  <si>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</si>
  <si>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</si>
  <si>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</si>
  <si>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</si>
  <si>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</si>
  <si>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</si>
  <si>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</si>
  <si>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</si>
  <si>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</si>
  <si>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</si>
  <si>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</si>
  <si>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</si>
  <si>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</si>
  <si>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</si>
  <si>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</si>
  <si>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</si>
  <si>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</si>
  <si>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</si>
  <si>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</si>
  <si>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</si>
  <si>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</si>
  <si>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</si>
  <si>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</si>
  <si>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</si>
  <si>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</si>
  <si>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</si>
  <si>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</si>
  <si>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</si>
  <si>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</si>
  <si>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</si>
  <si>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</si>
  <si>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</si>
  <si>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</si>
  <si>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</si>
  <si>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</si>
  <si>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</si>
  <si>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</si>
  <si>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</si>
  <si>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</si>
  <si>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</si>
  <si>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</si>
  <si>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</si>
  <si>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</si>
  <si>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</si>
  <si>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</si>
  <si>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</si>
  <si>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</si>
  <si>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</si>
  <si>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</si>
  <si>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</si>
  <si>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</si>
  <si>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</si>
  <si>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</si>
  <si>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</si>
  <si>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</si>
  <si>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</si>
  <si>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</si>
  <si>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</si>
  <si>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</si>
  <si>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</si>
  <si>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</si>
  <si>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</si>
  <si>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</si>
  <si>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</si>
  <si>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</si>
  <si>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</si>
  <si>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</si>
  <si>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</si>
  <si>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</si>
  <si>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</si>
  <si>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</si>
  <si>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</si>
  <si>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</si>
  <si>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</si>
  <si>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</si>
  <si>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</si>
  <si>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</si>
  <si>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</si>
  <si>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</si>
  <si>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</si>
  <si>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</si>
  <si>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</si>
  <si>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</si>
  <si>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</si>
  <si>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</si>
  <si>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</si>
  <si>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</si>
  <si>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</si>
  <si>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</si>
  <si>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</si>
  <si>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</si>
  <si>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</si>
  <si>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</si>
  <si>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</si>
  <si>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</si>
  <si>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</si>
  <si>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</si>
  <si>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</si>
  <si>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</si>
  <si>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</si>
  <si>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</si>
  <si>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</si>
  <si>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</si>
  <si>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</si>
  <si>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</si>
  <si>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</si>
  <si>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</si>
  <si>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</si>
  <si>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</si>
  <si>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</si>
  <si>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</si>
  <si>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</si>
  <si>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</si>
  <si>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</si>
  <si>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</si>
  <si>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</si>
  <si>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</si>
  <si>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</si>
  <si>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</si>
  <si>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</si>
  <si>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</si>
  <si>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</si>
  <si>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</si>
  <si>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</si>
  <si>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</si>
  <si>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</si>
  <si>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</si>
  <si>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</si>
  <si>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</si>
  <si>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</si>
  <si>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</si>
  <si>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</si>
  <si>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</si>
  <si>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</si>
  <si>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</si>
  <si>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</si>
  <si>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</si>
  <si>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</si>
  <si>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</si>
  <si>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</si>
  <si>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</si>
  <si>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</si>
  <si>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</si>
  <si>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</si>
  <si>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</si>
  <si>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</si>
  <si>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</si>
  <si>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</si>
  <si>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</si>
  <si>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</si>
  <si>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</si>
  <si>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</si>
  <si>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</si>
  <si>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</si>
  <si>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</si>
  <si>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</si>
  <si>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</si>
  <si>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</si>
  <si>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</si>
  <si>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</si>
  <si>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</si>
  <si>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</si>
  <si>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</si>
  <si>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</si>
  <si>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</si>
  <si>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</si>
  <si>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</si>
  <si>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</si>
  <si>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</si>
  <si>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</si>
  <si>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</si>
  <si>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</si>
  <si>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</si>
  <si>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</si>
  <si>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</si>
  <si>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</si>
  <si>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</si>
  <si>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</si>
  <si>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</si>
  <si>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</si>
  <si>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</si>
  <si>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</si>
  <si>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</si>
  <si>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</si>
  <si>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</si>
  <si>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</si>
  <si>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</si>
  <si>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</si>
  <si>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</si>
  <si>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</si>
  <si>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</si>
  <si>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</si>
  <si>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</si>
  <si>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</si>
  <si>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</si>
  <si>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</si>
  <si>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</si>
  <si>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</si>
  <si>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</si>
  <si>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</si>
  <si>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</si>
  <si>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</si>
  <si>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</si>
  <si>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</si>
  <si>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</si>
  <si>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</si>
  <si>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</si>
  <si>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</si>
  <si>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</si>
  <si>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</si>
  <si>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</si>
  <si>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</si>
  <si>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</si>
  <si>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</si>
  <si>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</si>
  <si>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</si>
  <si>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</si>
  <si>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</si>
  <si>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</si>
  <si>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</si>
  <si>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</si>
  <si>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</si>
  <si>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</si>
  <si>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</si>
  <si>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</si>
  <si>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</si>
  <si>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</si>
  <si>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</si>
  <si>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</si>
  <si>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</si>
  <si>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</si>
  <si>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</si>
  <si>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</si>
  <si>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</si>
  <si>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</si>
  <si>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</si>
  <si>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</si>
  <si>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</si>
  <si>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</si>
  <si>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</si>
  <si>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</si>
  <si>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</si>
  <si>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</si>
  <si>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</si>
  <si>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</si>
  <si>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</si>
  <si>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</si>
  <si>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</si>
  <si>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</si>
  <si>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</si>
  <si>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</si>
  <si>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</si>
  <si>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</si>
  <si>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</si>
  <si>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</si>
  <si>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</si>
  <si>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</si>
  <si>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</si>
  <si>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</si>
  <si>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</si>
  <si>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</si>
  <si>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</si>
  <si>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</si>
  <si>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</si>
  <si>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</si>
  <si>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</si>
  <si>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</si>
  <si>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</si>
  <si>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</si>
  <si>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</si>
  <si>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</si>
  <si>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</si>
  <si>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</si>
  <si>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</si>
  <si>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</si>
  <si>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</si>
  <si>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</si>
  <si>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</si>
  <si>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</si>
  <si>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</si>
  <si>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</si>
  <si>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</si>
  <si>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</si>
  <si>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</si>
  <si>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</si>
  <si>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</si>
  <si>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</si>
  <si>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</si>
  <si>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</si>
  <si>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</si>
  <si>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</si>
  <si>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</si>
  <si>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</si>
  <si>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</si>
  <si>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</si>
  <si>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</si>
  <si>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</si>
  <si>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</si>
  <si>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</si>
  <si>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</si>
  <si>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</si>
  <si>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</si>
  <si>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</si>
  <si>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</si>
  <si>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</si>
  <si>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</si>
  <si>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</si>
  <si>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</si>
  <si>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</si>
  <si>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</si>
  <si>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</si>
  <si>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</si>
  <si>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</si>
  <si>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</si>
  <si>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</si>
  <si>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</si>
  <si>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</si>
  <si>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</si>
  <si>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</si>
  <si>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</si>
  <si>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</si>
  <si>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</si>
  <si>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</si>
  <si>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</si>
  <si>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</si>
  <si>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</si>
  <si>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</si>
  <si>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</si>
  <si>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</si>
  <si>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</si>
  <si>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</si>
  <si>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</si>
  <si>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</si>
  <si>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</si>
  <si>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</si>
  <si>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</si>
  <si>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</si>
  <si>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</si>
  <si>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</si>
  <si>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</si>
  <si>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</si>
  <si>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</si>
  <si>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</si>
  <si>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</si>
  <si>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</si>
  <si>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</si>
  <si>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</si>
  <si>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</si>
  <si>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</si>
  <si>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</si>
  <si>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</si>
  <si>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</si>
  <si>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</si>
  <si>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</si>
  <si>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</si>
  <si>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</si>
  <si>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</si>
  <si>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</si>
  <si>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</si>
  <si>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</si>
  <si>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</si>
  <si>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</si>
  <si>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</si>
  <si>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</si>
  <si>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</si>
  <si>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</si>
  <si>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</si>
  <si>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</si>
  <si>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</si>
  <si>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</si>
  <si>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</si>
  <si>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</si>
  <si>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</si>
  <si>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</si>
  <si>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</si>
  <si>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</si>
  <si>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</si>
  <si>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</si>
  <si>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</si>
  <si>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</si>
  <si>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</si>
  <si>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</si>
  <si>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</si>
  <si>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</si>
  <si>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</si>
  <si>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</si>
  <si>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</si>
  <si>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</si>
  <si>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</si>
  <si>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</si>
  <si>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</si>
  <si>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</si>
  <si>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</si>
  <si>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</si>
  <si>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</si>
  <si>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</si>
  <si>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</si>
  <si>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</si>
  <si>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</si>
  <si>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</si>
  <si>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</si>
  <si>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</si>
  <si>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</si>
  <si>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</si>
  <si>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</si>
  <si>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</si>
  <si>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</si>
  <si>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</si>
  <si>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</si>
  <si>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</si>
  <si>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</si>
  <si>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</si>
  <si>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</si>
  <si>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</si>
  <si>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</si>
  <si>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</si>
  <si>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</si>
  <si>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</si>
  <si>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</si>
  <si>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</si>
  <si>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</si>
  <si>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</si>
  <si>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</si>
  <si>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</si>
  <si>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</si>
  <si>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</si>
  <si>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</si>
  <si>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</si>
  <si>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</si>
  <si>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</si>
  <si>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</si>
  <si>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</si>
  <si>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</si>
  <si>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</si>
  <si>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</si>
  <si>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</si>
  <si>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</si>
  <si>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</si>
  <si>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</si>
  <si>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</si>
  <si>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</si>
  <si>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</si>
  <si>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</si>
  <si>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</si>
  <si>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</si>
  <si>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</si>
  <si>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</si>
  <si>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</si>
  <si>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</si>
  <si>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</si>
  <si>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</si>
  <si>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</si>
  <si>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</si>
  <si>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</si>
  <si>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</si>
  <si>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</si>
  <si>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</si>
  <si>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</si>
  <si>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</si>
  <si>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</si>
  <si>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</si>
  <si>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</si>
  <si>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</si>
  <si>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</si>
  <si>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</si>
  <si>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</si>
  <si>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</si>
  <si>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</si>
  <si>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</si>
  <si>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</si>
  <si>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</si>
  <si>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</si>
  <si>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</si>
  <si>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</si>
  <si>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</si>
  <si>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</si>
  <si>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</si>
  <si>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</si>
  <si>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</si>
  <si>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</si>
  <si>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</si>
  <si>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</si>
  <si>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</si>
  <si>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</si>
  <si>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</si>
  <si>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</si>
  <si>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</si>
  <si>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</si>
  <si>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</si>
  <si>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</si>
  <si>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</si>
  <si>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</si>
  <si>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</si>
  <si>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</si>
  <si>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</si>
  <si>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</si>
  <si>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</si>
  <si>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</si>
  <si>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</si>
  <si>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</si>
  <si>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</si>
  <si>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</si>
  <si>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</si>
  <si>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</si>
  <si>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</si>
  <si>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</si>
  <si>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</si>
  <si>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</si>
  <si>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</si>
  <si>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</si>
  <si>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</si>
  <si>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</si>
  <si>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</si>
  <si>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</si>
  <si>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</si>
  <si>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</si>
  <si>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</si>
  <si>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</si>
  <si>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</si>
  <si>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</si>
  <si>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</si>
  <si>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</si>
  <si>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</si>
  <si>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</si>
  <si>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</si>
  <si>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</si>
  <si>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</si>
  <si>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</si>
  <si>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</si>
  <si>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</si>
  <si>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</si>
  <si>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</si>
  <si>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</si>
  <si>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</si>
  <si>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</si>
  <si>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</si>
  <si>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</si>
  <si>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</si>
  <si>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</si>
  <si>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</si>
  <si>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</si>
  <si>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</si>
  <si>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</si>
  <si>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</si>
  <si>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</si>
  <si>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</si>
  <si>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</si>
  <si>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</si>
  <si>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</si>
  <si>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</si>
  <si>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</si>
  <si>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</si>
  <si>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</si>
  <si>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</si>
  <si>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</si>
  <si>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</si>
  <si>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</si>
  <si>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</si>
  <si>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</si>
  <si>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</si>
  <si>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</si>
  <si>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</si>
  <si>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</si>
  <si>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</si>
  <si>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</si>
  <si>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</si>
  <si>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</si>
  <si>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</si>
  <si>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</si>
  <si>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</si>
  <si>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</si>
  <si>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</si>
  <si>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</si>
  <si>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</si>
  <si>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</si>
  <si>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</si>
  <si>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</si>
  <si>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</si>
  <si>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</si>
  <si>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</si>
  <si>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</si>
  <si>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</si>
  <si>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</si>
  <si>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</si>
  <si>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</si>
  <si>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</si>
  <si>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</si>
  <si>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</si>
  <si>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</si>
  <si>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</si>
  <si>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</si>
  <si>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</si>
  <si>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</si>
  <si>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</si>
  <si>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</si>
  <si>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</si>
  <si>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</si>
  <si>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</si>
  <si>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</si>
  <si>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</si>
  <si>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</si>
  <si>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</si>
  <si>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</si>
  <si>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</si>
  <si>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</si>
  <si>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</si>
  <si>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</si>
  <si>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</si>
  <si>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</si>
  <si>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</si>
  <si>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</si>
  <si>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</si>
  <si>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</si>
  <si>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</si>
  <si>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</si>
  <si>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</si>
  <si>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</si>
  <si>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</si>
  <si>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</si>
  <si>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</si>
  <si>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</si>
  <si>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</si>
  <si>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</si>
  <si>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</si>
  <si>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</si>
  <si>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</si>
  <si>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</si>
  <si>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</si>
  <si>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</si>
  <si>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</si>
  <si>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</si>
  <si>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</si>
  <si>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</si>
  <si>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</si>
  <si>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</si>
  <si>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</si>
  <si>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</si>
  <si>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</si>
  <si>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</si>
  <si>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</si>
  <si>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</si>
  <si>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</si>
  <si>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</si>
  <si>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</si>
  <si>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</si>
  <si>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</si>
  <si>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</si>
  <si>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</si>
  <si>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</si>
  <si>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</si>
  <si>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</si>
  <si>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</si>
  <si>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</si>
  <si>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</si>
  <si>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</si>
  <si>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</si>
  <si>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</si>
  <si>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</si>
  <si>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</si>
  <si>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</si>
  <si>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</si>
  <si>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</si>
  <si>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</si>
  <si>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</si>
  <si>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</si>
  <si>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</si>
  <si>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</si>
  <si>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</si>
  <si>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</si>
  <si>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</si>
  <si>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</si>
  <si>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</si>
  <si>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</si>
  <si>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</si>
  <si>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</si>
  <si>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</si>
  <si>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</si>
  <si>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</si>
  <si>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</si>
  <si>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</si>
  <si>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</si>
  <si>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</si>
  <si>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</si>
  <si>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</si>
  <si>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</si>
  <si>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</si>
  <si>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</si>
  <si>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</si>
  <si>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</si>
  <si>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</si>
  <si>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</si>
  <si>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</si>
  <si>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</si>
  <si>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</si>
  <si>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</si>
  <si>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</si>
  <si>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</si>
  <si>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</si>
  <si>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</si>
  <si>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</si>
  <si>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</si>
  <si>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</si>
  <si>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</si>
  <si>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</si>
  <si>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</si>
  <si>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</si>
  <si>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</si>
  <si>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</si>
  <si>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</si>
  <si>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</si>
  <si>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</si>
  <si>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</si>
  <si>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</si>
  <si>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</si>
  <si>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</si>
  <si>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</si>
  <si>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</si>
  <si>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</si>
  <si>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</si>
  <si>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</si>
  <si>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</si>
  <si>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</si>
  <si>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</si>
  <si>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</si>
  <si>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</si>
  <si>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</si>
  <si>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</si>
  <si>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</si>
  <si>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</si>
  <si>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</si>
  <si>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</si>
  <si>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</si>
  <si>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</si>
  <si>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</si>
  <si>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</si>
  <si>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</si>
  <si>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</si>
  <si>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</si>
  <si>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</si>
  <si>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</si>
  <si>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</si>
  <si>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</si>
  <si>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</si>
  <si>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</si>
  <si>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</si>
  <si>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</si>
  <si>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</si>
  <si>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</si>
  <si>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</si>
  <si>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</si>
  <si>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</si>
  <si>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</si>
  <si>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</si>
  <si>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</si>
  <si>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</si>
  <si>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</si>
  <si>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</si>
  <si>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</si>
  <si>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</si>
  <si>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</si>
  <si>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</si>
  <si>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</si>
  <si>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</si>
  <si>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</si>
  <si>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</si>
  <si>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</si>
  <si>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</si>
  <si>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</si>
  <si>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</si>
  <si>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</si>
  <si>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</si>
  <si>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</si>
  <si>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</si>
  <si>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</si>
  <si>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</si>
  <si>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</si>
  <si>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</si>
  <si>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</si>
  <si>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</si>
  <si>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</si>
  <si>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</si>
  <si>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</si>
  <si>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</si>
  <si>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</si>
  <si>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</si>
  <si>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</si>
  <si>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</si>
  <si>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</si>
  <si>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</si>
  <si>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</si>
  <si>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</si>
  <si>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</si>
  <si>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</si>
  <si>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</si>
  <si>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</si>
  <si>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</si>
  <si>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</si>
  <si>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</si>
  <si>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</si>
  <si>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</si>
  <si>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</si>
  <si>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</si>
  <si>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</si>
  <si>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</si>
  <si>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</si>
  <si>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</si>
  <si>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</si>
  <si>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</si>
  <si>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</si>
  <si>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</si>
  <si>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</si>
  <si>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</si>
  <si>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</si>
  <si>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</si>
  <si>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</si>
  <si>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</si>
  <si>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</si>
  <si>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</si>
  <si>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</si>
  <si>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</si>
  <si>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</si>
  <si>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</si>
  <si>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</si>
  <si>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</si>
  <si>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</si>
  <si>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</si>
  <si>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</si>
  <si>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</si>
  <si>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</si>
  <si>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</si>
  <si>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</si>
  <si>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</si>
  <si>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</si>
  <si>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</si>
  <si>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</si>
  <si>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</si>
  <si>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</si>
  <si>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</si>
  <si>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</si>
  <si>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</si>
  <si>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</si>
  <si>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</si>
  <si>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</si>
  <si>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</si>
  <si>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</si>
  <si>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</si>
  <si>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</si>
  <si>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</si>
  <si>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</si>
  <si>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</si>
  <si>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</si>
  <si>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</si>
  <si>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</si>
  <si>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</si>
  <si>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</si>
  <si>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</si>
  <si>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</si>
  <si>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</si>
  <si>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</si>
  <si>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</si>
  <si>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</si>
  <si>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</si>
  <si>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</si>
  <si>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</si>
  <si>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</si>
  <si>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</si>
  <si>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</si>
  <si>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</si>
  <si>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</si>
  <si>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</si>
  <si>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</si>
  <si>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</si>
  <si>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</si>
  <si>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</si>
  <si>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</si>
  <si>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</si>
  <si>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</si>
  <si>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</si>
  <si>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</si>
  <si>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</si>
  <si>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</si>
  <si>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</si>
  <si>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</si>
  <si>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</si>
  <si>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</si>
  <si>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</si>
  <si>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</si>
  <si>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</si>
  <si>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</si>
  <si>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</si>
  <si>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</si>
  <si>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</si>
  <si>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</si>
  <si>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</si>
  <si>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</si>
  <si>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</si>
  <si>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</si>
  <si>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</si>
  <si>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</si>
  <si>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</si>
  <si>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</si>
  <si>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</si>
  <si>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</si>
  <si>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</si>
  <si>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</si>
  <si>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</si>
  <si>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</si>
  <si>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</si>
  <si>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</si>
  <si>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</si>
  <si>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</si>
  <si>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</si>
  <si>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</si>
  <si>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</si>
  <si>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</si>
  <si>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</si>
  <si>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</si>
  <si>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</si>
  <si>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</si>
  <si>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</si>
  <si>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</si>
  <si>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</si>
  <si>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</si>
  <si>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</si>
  <si>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</si>
  <si>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</si>
  <si>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</si>
  <si>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</si>
  <si>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</si>
  <si>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</si>
  <si>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</si>
  <si>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</si>
  <si>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</si>
  <si>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</si>
  <si>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</si>
  <si>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</si>
  <si>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</si>
  <si>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</si>
  <si>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</si>
  <si>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</si>
  <si>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</si>
  <si>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</si>
  <si>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</si>
  <si>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</si>
  <si>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</si>
  <si>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</si>
  <si>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</si>
  <si>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</si>
  <si>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</si>
  <si>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</si>
  <si>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</si>
  <si>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</si>
  <si>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</si>
  <si>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</si>
  <si>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</si>
  <si>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</si>
  <si>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</si>
  <si>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</si>
  <si>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</si>
  <si>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</si>
  <si>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</si>
  <si>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</si>
  <si>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</si>
  <si>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</si>
  <si>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</si>
  <si>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</si>
  <si>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</si>
  <si>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</si>
  <si>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</si>
  <si>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</si>
  <si>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</si>
  <si>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</si>
  <si>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</si>
  <si>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</si>
  <si>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</si>
  <si>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</si>
  <si>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</si>
  <si>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</si>
  <si>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</si>
  <si>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</si>
  <si>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</si>
  <si>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</si>
  <si>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</si>
  <si>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</si>
  <si>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</si>
  <si>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</si>
  <si>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</si>
  <si>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</si>
  <si>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</si>
  <si>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</si>
  <si>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</si>
  <si>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</si>
  <si>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</si>
  <si>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</si>
  <si>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</si>
  <si>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</si>
  <si>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</si>
  <si>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</si>
  <si>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</si>
  <si>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</si>
  <si>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</si>
  <si>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</si>
  <si>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</si>
  <si>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</si>
  <si>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</si>
  <si>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</si>
  <si>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</si>
  <si>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</si>
  <si>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</si>
  <si>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</si>
  <si>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</si>
  <si>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</si>
  <si>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</si>
  <si>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</si>
  <si>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</si>
  <si>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</si>
  <si>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</si>
  <si>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</si>
  <si>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</si>
  <si>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</si>
  <si>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</si>
  <si>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</si>
  <si>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</si>
  <si>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</si>
  <si>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</si>
  <si>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</si>
  <si>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</si>
  <si>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</si>
  <si>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</si>
  <si>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</si>
  <si>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</si>
  <si>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</si>
  <si>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</si>
  <si>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</si>
  <si>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</si>
  <si>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</si>
  <si>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</si>
  <si>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</si>
  <si>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</si>
  <si>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</si>
  <si>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</si>
  <si>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</si>
  <si>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</si>
  <si>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</si>
  <si>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</si>
  <si>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</si>
  <si>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</si>
  <si>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</si>
  <si>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</si>
  <si>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</si>
  <si>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</si>
  <si>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</si>
  <si>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</si>
  <si>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</si>
  <si>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</si>
  <si>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</si>
  <si>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</si>
  <si>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</si>
  <si>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</si>
  <si>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</si>
  <si>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</si>
  <si>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</si>
  <si>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</si>
  <si>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</si>
  <si>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</si>
  <si>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</si>
  <si>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</si>
  <si>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</si>
  <si>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</si>
  <si>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</si>
  <si>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</si>
  <si>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</si>
  <si>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</si>
  <si>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</si>
  <si>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</si>
  <si>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</si>
  <si>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</si>
  <si>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</si>
  <si>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</si>
  <si>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</si>
  <si>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</si>
  <si>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</si>
  <si>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</si>
  <si>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</si>
  <si>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</si>
  <si>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</si>
  <si>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</si>
  <si>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</si>
  <si>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</si>
  <si>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</si>
  <si>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</si>
  <si>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</si>
  <si>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</si>
  <si>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</si>
  <si>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</si>
  <si>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</si>
  <si>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</si>
  <si>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</si>
  <si>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</si>
  <si>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</si>
  <si>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</si>
  <si>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</si>
  <si>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</si>
  <si>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</si>
  <si>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</si>
  <si>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</si>
  <si>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</si>
  <si>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</si>
  <si>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</si>
  <si>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</si>
  <si>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</si>
  <si>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</si>
  <si>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</si>
  <si>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</si>
  <si>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</si>
  <si>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</si>
  <si>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</si>
  <si>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</si>
  <si>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</si>
  <si>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</si>
  <si>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</si>
  <si>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</si>
  <si>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</si>
  <si>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</si>
  <si>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</si>
  <si>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</si>
  <si>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</si>
  <si>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</si>
  <si>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</si>
  <si>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</si>
  <si>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</si>
  <si>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</si>
  <si>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</si>
  <si>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</si>
  <si>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</si>
  <si>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</si>
  <si>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</si>
  <si>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</si>
  <si>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</si>
  <si>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</si>
  <si>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</si>
  <si>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</si>
  <si>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</si>
  <si>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</si>
  <si>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</si>
  <si>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</si>
  <si>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</si>
  <si>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</si>
  <si>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</si>
  <si>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</si>
  <si>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</si>
  <si>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</si>
  <si>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</si>
  <si>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</si>
  <si>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</si>
  <si>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</si>
  <si>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</si>
  <si>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</si>
  <si>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</si>
  <si>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</si>
  <si>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</si>
  <si>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</si>
  <si>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</si>
  <si>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</si>
  <si>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</si>
  <si>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</si>
  <si>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</si>
  <si>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</si>
  <si>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</si>
  <si>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</si>
  <si>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</si>
  <si>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</si>
  <si>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</si>
  <si>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</si>
  <si>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</si>
  <si>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</si>
  <si>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</si>
  <si>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</si>
  <si>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</si>
  <si>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</si>
  <si>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</si>
  <si>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</si>
  <si>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</si>
  <si>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</si>
  <si>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</si>
  <si>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</si>
  <si>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</si>
  <si>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</si>
  <si>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</si>
  <si>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</si>
  <si>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</si>
  <si>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</si>
  <si>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</si>
  <si>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</si>
  <si>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</si>
  <si>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</si>
  <si>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</si>
  <si>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</si>
  <si>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</si>
  <si>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</si>
  <si>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</si>
  <si>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</si>
  <si>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</si>
  <si>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</si>
  <si>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</si>
  <si>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</si>
  <si>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</si>
  <si>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</si>
  <si>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</si>
  <si>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</si>
  <si>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</si>
  <si>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</si>
  <si>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</si>
  <si>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</si>
  <si>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</si>
  <si>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</si>
  <si>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</si>
  <si>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</si>
  <si>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</si>
  <si>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</si>
  <si>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</si>
  <si>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</si>
  <si>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</si>
  <si>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</si>
  <si>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</si>
  <si>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</si>
  <si>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</si>
  <si>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</si>
  <si>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</si>
  <si>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</si>
  <si>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</si>
  <si>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</si>
  <si>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</si>
  <si>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</si>
  <si>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</si>
  <si>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</si>
  <si>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</si>
  <si>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</si>
  <si>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</si>
  <si>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</si>
  <si>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</si>
  <si>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</si>
  <si>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</si>
  <si>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</si>
  <si>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</si>
  <si>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</si>
  <si>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</si>
  <si>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</si>
  <si>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</si>
  <si>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</si>
  <si>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</si>
  <si>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</si>
  <si>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</si>
  <si>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</si>
  <si>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</si>
  <si>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</si>
  <si>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</si>
  <si>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</si>
  <si>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</si>
  <si>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</si>
  <si>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</si>
  <si>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</si>
  <si>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</si>
  <si>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</si>
  <si>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</si>
  <si>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</si>
  <si>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</si>
  <si>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</si>
  <si>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</si>
  <si>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</si>
  <si>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</si>
  <si>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</si>
  <si>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</si>
  <si>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</si>
  <si>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</si>
  <si>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</si>
  <si>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</si>
  <si>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</si>
  <si>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</si>
  <si>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</si>
  <si>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</si>
  <si>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</si>
  <si>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</si>
  <si>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</si>
  <si>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</si>
  <si>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</si>
  <si>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</si>
  <si>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</si>
  <si>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</si>
  <si>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</si>
  <si>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</si>
  <si>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</si>
  <si>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</si>
  <si>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</si>
  <si>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</si>
  <si>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</si>
  <si>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</si>
  <si>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</si>
  <si>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</si>
  <si>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</si>
  <si>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</si>
  <si>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</si>
  <si>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</si>
  <si>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</si>
  <si>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</si>
  <si>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</si>
  <si>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</si>
  <si>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</si>
  <si>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</si>
  <si>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</si>
  <si>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</si>
  <si>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</si>
  <si>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</si>
  <si>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</si>
  <si>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</si>
  <si>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</si>
  <si>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</si>
  <si>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</si>
  <si>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</si>
  <si>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</si>
  <si>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</si>
  <si>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</si>
  <si>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</si>
  <si>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</si>
  <si>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</si>
  <si>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</si>
  <si>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</si>
  <si>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</si>
  <si>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</si>
  <si>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</si>
  <si>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</si>
  <si>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</si>
  <si>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</si>
  <si>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</si>
  <si>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</si>
  <si>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</si>
  <si>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</si>
  <si>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</si>
  <si>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</si>
  <si>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</si>
  <si>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</si>
  <si>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</si>
  <si>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</si>
  <si>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</si>
  <si>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</si>
  <si>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</si>
  <si>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</si>
  <si>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</si>
  <si>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</si>
  <si>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</si>
  <si>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</si>
  <si>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</si>
  <si>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</si>
  <si>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</si>
  <si>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</si>
  <si>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</si>
  <si>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</si>
  <si>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</si>
  <si>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</si>
  <si>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</si>
  <si>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</si>
  <si>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</si>
  <si>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</si>
  <si>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</si>
  <si>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</si>
  <si>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</si>
  <si>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</si>
  <si>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</si>
  <si>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</si>
  <si>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</si>
  <si>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</si>
  <si>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</si>
  <si>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</si>
  <si>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</si>
  <si>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</si>
  <si>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</si>
  <si>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</si>
  <si>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</si>
  <si>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</si>
  <si>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</si>
  <si>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</si>
  <si>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</si>
  <si>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</si>
  <si>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</si>
  <si>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</si>
  <si>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</si>
  <si>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</si>
  <si>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</si>
  <si>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</si>
  <si>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</si>
  <si>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</si>
  <si>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</si>
  <si>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</si>
  <si>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</si>
  <si>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</si>
  <si>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</si>
  <si>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</si>
  <si>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</si>
  <si>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</si>
  <si>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</si>
  <si>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</si>
  <si>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</si>
  <si>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</si>
  <si>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</si>
  <si>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</si>
  <si>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</si>
  <si>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</si>
  <si>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</si>
  <si>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</si>
  <si>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</si>
  <si>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</si>
  <si>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</si>
  <si>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</si>
  <si>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</si>
  <si>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</si>
  <si>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</si>
  <si>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</si>
  <si>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</si>
  <si>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</si>
  <si>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</si>
  <si>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</si>
  <si>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</si>
  <si>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</si>
  <si>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</si>
  <si>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</si>
  <si>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</si>
  <si>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</si>
  <si>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</si>
  <si>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</si>
  <si>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</si>
  <si>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</si>
  <si>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</si>
  <si>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</si>
  <si>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</si>
  <si>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</si>
  <si>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</si>
  <si>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</si>
  <si>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</si>
  <si>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</si>
  <si>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</si>
  <si>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</si>
  <si>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</si>
  <si>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</si>
  <si>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</si>
  <si>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</si>
  <si>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</si>
  <si>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</si>
  <si>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</si>
  <si>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</si>
  <si>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</si>
  <si>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</si>
  <si>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</si>
  <si>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</si>
  <si>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</si>
  <si>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</si>
  <si>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</si>
  <si>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</si>
  <si>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</si>
  <si>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</si>
  <si>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</si>
  <si>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</si>
  <si>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</si>
  <si>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</si>
  <si>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</si>
  <si>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</si>
  <si>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</si>
  <si>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</si>
  <si>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</si>
  <si>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</si>
  <si>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</si>
  <si>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</si>
  <si>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</si>
  <si>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</si>
  <si>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</si>
  <si>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</si>
  <si>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</si>
  <si>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</si>
  <si>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</si>
  <si>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</si>
  <si>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</si>
  <si>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</si>
  <si>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</si>
  <si>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</si>
  <si>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</si>
  <si>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</si>
  <si>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</si>
  <si>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</si>
  <si>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</si>
  <si>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</si>
  <si>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</si>
  <si>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</si>
  <si>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</si>
  <si>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</si>
  <si>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</si>
  <si>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</si>
  <si>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</si>
  <si>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</si>
  <si>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</si>
  <si>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</si>
  <si>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</si>
  <si>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</si>
  <si>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</si>
  <si>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</si>
  <si>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</si>
  <si>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</si>
  <si>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</si>
  <si>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</si>
  <si>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</si>
  <si>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</si>
  <si>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</si>
  <si>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</si>
  <si>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</si>
  <si>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</si>
  <si>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</si>
  <si>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</si>
  <si>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</si>
  <si>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</si>
  <si>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</si>
  <si>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</si>
  <si>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</si>
  <si>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</si>
  <si>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</si>
  <si>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</si>
  <si>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</si>
  <si>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</si>
  <si>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</si>
  <si>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</si>
  <si>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</si>
  <si>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</si>
  <si>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</si>
  <si>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</si>
  <si>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</si>
  <si>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</si>
  <si>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</si>
  <si>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</si>
  <si>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</si>
  <si>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</si>
  <si>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</si>
  <si>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</si>
  <si>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</si>
  <si>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</si>
  <si>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</si>
  <si>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</si>
  <si>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</si>
  <si>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</si>
  <si>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</si>
  <si>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</si>
  <si>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</si>
  <si>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</si>
  <si>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</si>
  <si>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</si>
  <si>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</si>
  <si>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</si>
  <si>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</si>
  <si>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</si>
  <si>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</si>
  <si>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</si>
  <si>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</si>
  <si>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</si>
  <si>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</si>
  <si>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</si>
  <si>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</si>
  <si>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</si>
  <si>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</si>
  <si>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</si>
  <si>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</si>
  <si>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</si>
  <si>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</si>
  <si>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</si>
  <si>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</si>
  <si>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</si>
  <si>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</si>
  <si>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</si>
  <si>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</si>
  <si>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</si>
  <si>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</si>
  <si>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</si>
  <si>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</si>
  <si>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</si>
  <si>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</si>
  <si>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</si>
  <si>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</si>
  <si>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</si>
  <si>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</si>
  <si>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</si>
  <si>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</si>
  <si>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</si>
  <si>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</si>
  <si>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</si>
  <si>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</si>
  <si>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</si>
  <si>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</si>
  <si>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</si>
  <si>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</si>
  <si>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</si>
  <si>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</si>
  <si>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</si>
  <si>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</si>
  <si>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</si>
  <si>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</si>
  <si>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</si>
  <si>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</si>
  <si>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</si>
  <si>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</si>
  <si>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</si>
  <si>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</si>
  <si>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</si>
  <si>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</si>
  <si>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</si>
  <si>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</si>
  <si>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</si>
  <si>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</si>
  <si>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</si>
  <si>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</si>
  <si>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</si>
  <si>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</si>
  <si>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</si>
  <si>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</si>
  <si>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</si>
  <si>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</si>
  <si>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</si>
  <si>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</si>
  <si>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</si>
  <si>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</si>
  <si>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</si>
  <si>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</si>
  <si>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</si>
  <si>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</si>
  <si>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</si>
  <si>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</si>
  <si>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</si>
  <si>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</si>
  <si>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</si>
  <si>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</si>
  <si>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</si>
  <si>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</si>
  <si>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</si>
  <si>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</si>
  <si>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</si>
  <si>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</si>
  <si>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</si>
  <si>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</si>
  <si>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</si>
  <si>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</si>
  <si>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</si>
  <si>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</si>
  <si>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</si>
  <si>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</si>
  <si>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</si>
  <si>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</si>
  <si>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</si>
  <si>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</si>
  <si>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</si>
  <si>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</si>
  <si>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</si>
  <si>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</si>
  <si>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</si>
  <si>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</si>
  <si>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</si>
  <si>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</si>
  <si>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</si>
  <si>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</si>
  <si>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</si>
  <si>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</si>
  <si>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</si>
  <si>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</si>
  <si>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</si>
  <si>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</si>
  <si>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</si>
  <si>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</si>
  <si>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</si>
  <si>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</si>
  <si>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</si>
  <si>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</si>
  <si>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</si>
  <si>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</si>
  <si>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</si>
  <si>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</si>
  <si>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</si>
  <si>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</si>
  <si>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</si>
  <si>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</si>
  <si>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</si>
  <si>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</si>
  <si>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</si>
  <si>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</si>
  <si>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</si>
  <si>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</si>
  <si>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</si>
  <si>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</si>
  <si>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</si>
  <si>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</si>
  <si>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</si>
  <si>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</si>
  <si>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</si>
  <si>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</si>
  <si>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</si>
  <si>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</si>
  <si>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</si>
  <si>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</si>
  <si>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</si>
  <si>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</si>
  <si>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</si>
  <si>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</si>
  <si>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</si>
  <si>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</si>
  <si>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</si>
  <si>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</si>
  <si>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</si>
  <si>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</si>
  <si>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</si>
  <si>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</si>
  <si>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</si>
  <si>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</si>
  <si>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</si>
  <si>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</si>
  <si>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</si>
  <si>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</si>
  <si>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</si>
  <si>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</si>
  <si>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</si>
  <si>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</si>
  <si>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</si>
  <si>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</si>
  <si>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</si>
  <si>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</si>
  <si>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</si>
  <si>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</si>
  <si>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</si>
  <si>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</si>
  <si>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</si>
  <si>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</si>
  <si>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</si>
  <si>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</si>
  <si>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</si>
  <si>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</si>
  <si>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</si>
  <si>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</si>
  <si>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</si>
  <si>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</si>
  <si>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</si>
  <si>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</si>
  <si>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</si>
  <si>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</si>
  <si>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</si>
  <si>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</si>
  <si>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</si>
  <si>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</si>
  <si>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</si>
  <si>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</si>
  <si>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</si>
  <si>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</si>
  <si>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</si>
  <si>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</si>
  <si>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</si>
  <si>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</si>
  <si>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</si>
  <si>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</si>
  <si>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</si>
  <si>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</si>
  <si>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</si>
  <si>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</si>
  <si>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</si>
  <si>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</si>
  <si>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</si>
  <si>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</si>
  <si>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</si>
  <si>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</si>
  <si>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</si>
  <si>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</si>
  <si>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</si>
  <si>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</si>
  <si>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</si>
  <si>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</si>
  <si>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</si>
  <si>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</si>
  <si>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</si>
  <si>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</si>
  <si>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</si>
  <si>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</si>
  <si>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</si>
  <si>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</si>
  <si>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</si>
  <si>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</si>
  <si>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</si>
  <si>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</si>
  <si>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</si>
  <si>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</si>
  <si>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</si>
  <si>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</si>
  <si>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</si>
  <si>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</si>
  <si>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</si>
  <si>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</si>
  <si>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</si>
  <si>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</si>
  <si>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</si>
  <si>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</si>
  <si>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</si>
  <si>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</si>
  <si>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</si>
  <si>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</si>
  <si>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</si>
  <si>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</si>
  <si>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</si>
  <si>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</si>
  <si>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</si>
  <si>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</si>
  <si>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</si>
  <si>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</si>
  <si>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</si>
  <si>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</si>
  <si>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</si>
  <si>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</si>
  <si>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</si>
  <si>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</si>
  <si>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</si>
  <si>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</si>
  <si>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</si>
  <si>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</si>
  <si>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</si>
  <si>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</si>
  <si>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</si>
  <si>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</si>
  <si>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</si>
  <si>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</si>
  <si>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</si>
  <si>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</si>
  <si>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</si>
  <si>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</si>
  <si>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</si>
  <si>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</si>
  <si>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</si>
  <si>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</si>
  <si>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</si>
  <si>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</si>
  <si>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</si>
  <si>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</si>
  <si>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</si>
  <si>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</si>
  <si>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</si>
  <si>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</si>
  <si>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</si>
  <si>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</si>
  <si>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</si>
  <si>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</si>
  <si>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</si>
  <si>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</si>
  <si>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</si>
  <si>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</si>
  <si>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</si>
  <si>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</si>
  <si>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</si>
  <si>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</si>
  <si>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</si>
  <si>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</si>
  <si>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</si>
  <si>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</si>
  <si>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</si>
  <si>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</si>
  <si>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</si>
  <si>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</si>
  <si>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</si>
  <si>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</si>
  <si>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</si>
  <si>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</si>
  <si>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</si>
  <si>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</si>
  <si>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</si>
  <si>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</si>
  <si>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</si>
  <si>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</si>
  <si>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</si>
  <si>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</si>
  <si>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</si>
  <si>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</si>
  <si>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</si>
  <si>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</si>
  <si>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</si>
  <si>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</si>
  <si>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</si>
  <si>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</si>
  <si>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</si>
  <si>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</si>
  <si>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</si>
  <si>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</si>
  <si>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</si>
  <si>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</si>
  <si>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</si>
  <si>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</si>
  <si>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</si>
  <si>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</si>
  <si>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</si>
  <si>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</si>
  <si>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</si>
  <si>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</si>
  <si>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</si>
  <si>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</si>
  <si>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</si>
  <si>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</si>
  <si>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</si>
  <si>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</si>
  <si>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</si>
  <si>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</si>
  <si>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</si>
  <si>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</si>
  <si>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</si>
  <si>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</si>
  <si>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</si>
  <si>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</si>
  <si>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</si>
  <si>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</si>
  <si>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</si>
  <si>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</si>
  <si>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</si>
  <si>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</si>
  <si>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</si>
  <si>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</si>
  <si>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</si>
  <si>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</si>
  <si>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</si>
  <si>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</si>
  <si>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</si>
  <si>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</si>
  <si>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</si>
  <si>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</si>
  <si>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</si>
  <si>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</si>
  <si>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</si>
  <si>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</si>
  <si>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</si>
  <si>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</si>
  <si>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</si>
  <si>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</si>
  <si>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</si>
  <si>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</si>
  <si>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</si>
  <si>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</si>
  <si>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</si>
  <si>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</si>
  <si>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</si>
  <si>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</si>
  <si>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</si>
  <si>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</si>
  <si>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</si>
  <si>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</si>
  <si>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</si>
  <si>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</si>
  <si>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</si>
  <si>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</si>
  <si>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</si>
  <si>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</si>
  <si>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</si>
  <si>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</si>
  <si>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</si>
  <si>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</si>
  <si>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</si>
  <si>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</si>
  <si>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</si>
  <si>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</si>
  <si>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</si>
  <si>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</si>
  <si>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</si>
  <si>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</si>
  <si>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</si>
  <si>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</si>
  <si>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</si>
  <si>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</si>
  <si>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</si>
  <si>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</si>
  <si>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</si>
  <si>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</si>
  <si>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</si>
  <si>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</si>
  <si>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</si>
  <si>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</si>
  <si>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</si>
  <si>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</si>
  <si>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</si>
  <si>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</si>
  <si>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</si>
  <si>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</si>
  <si>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</si>
  <si>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</si>
  <si>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</si>
  <si>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</si>
  <si>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</si>
  <si>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</si>
  <si>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</si>
  <si>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</si>
  <si>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</si>
  <si>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</si>
  <si>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</si>
  <si>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</si>
  <si>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</si>
  <si>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</si>
  <si>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</si>
  <si>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</si>
  <si>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</si>
  <si>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</si>
  <si>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</si>
  <si>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</si>
  <si>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</si>
  <si>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</si>
  <si>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</si>
  <si>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</si>
  <si>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</si>
  <si>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</si>
  <si>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</si>
  <si>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</si>
  <si>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</si>
  <si>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</si>
  <si>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</si>
  <si>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</si>
  <si>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</si>
  <si>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</si>
  <si>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</si>
  <si>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</si>
  <si>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</si>
  <si>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</si>
  <si>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</si>
  <si>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</si>
  <si>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</si>
  <si>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</si>
  <si>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</si>
  <si>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</si>
  <si>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</si>
  <si>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</si>
  <si>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</si>
  <si>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</si>
  <si>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</si>
  <si>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</si>
  <si>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</si>
  <si>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</si>
  <si>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</si>
  <si>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</si>
  <si>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</si>
  <si>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</si>
  <si>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</si>
  <si>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</si>
  <si>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</si>
  <si>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</si>
  <si>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</si>
  <si>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</si>
  <si>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</si>
  <si>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</si>
  <si>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</si>
  <si>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</si>
  <si>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</si>
  <si>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</si>
  <si>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</si>
  <si>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</si>
  <si>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</si>
  <si>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</si>
  <si>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</si>
  <si>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</si>
  <si>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</si>
  <si>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</si>
  <si>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</si>
  <si>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</si>
  <si>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</si>
  <si>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</si>
  <si>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</si>
  <si>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</si>
  <si>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</si>
  <si>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</si>
  <si>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</si>
  <si>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</si>
  <si>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</si>
  <si>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</si>
  <si>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</si>
  <si>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</si>
  <si>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</si>
  <si>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</si>
  <si>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</si>
  <si>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</si>
  <si>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</si>
  <si>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</si>
  <si>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</si>
  <si>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</si>
  <si>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</si>
  <si>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</si>
  <si>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</si>
  <si>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</si>
  <si>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</si>
  <si>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</si>
  <si>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</si>
  <si>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</si>
  <si>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</si>
  <si>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</si>
  <si>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</si>
  <si>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</si>
  <si>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</si>
  <si>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</si>
  <si>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</si>
  <si>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</si>
  <si>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</si>
  <si>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</si>
  <si>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</si>
  <si>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</si>
  <si>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</si>
  <si>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</si>
  <si>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</si>
  <si>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</si>
  <si>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</si>
  <si>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</si>
  <si>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</si>
  <si>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</si>
  <si>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</si>
  <si>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</si>
  <si>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</si>
  <si>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</si>
  <si>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</si>
  <si>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</si>
  <si>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</si>
  <si>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</si>
  <si>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</si>
  <si>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</si>
  <si>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</si>
  <si>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</si>
  <si>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</si>
  <si>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</si>
  <si>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</si>
  <si>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</si>
  <si>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</si>
  <si>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</si>
  <si>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</si>
  <si>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</si>
  <si>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</si>
  <si>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</si>
  <si>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</si>
  <si>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</si>
  <si>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</si>
  <si>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</si>
  <si>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</si>
  <si>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</si>
  <si>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</si>
  <si>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</si>
  <si>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</si>
  <si>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</si>
  <si>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</si>
  <si>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</si>
  <si>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</si>
  <si>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</si>
  <si>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</si>
  <si>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</si>
  <si>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</si>
  <si>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</si>
  <si>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</si>
  <si>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</si>
  <si>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</si>
  <si>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</si>
  <si>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</si>
  <si>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</si>
  <si>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</si>
  <si>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</si>
  <si>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</si>
  <si>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</si>
  <si>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</si>
  <si>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</si>
  <si>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</si>
  <si>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</si>
  <si>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</si>
  <si>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</si>
  <si>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</si>
  <si>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</si>
  <si>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</si>
  <si>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</si>
  <si>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</si>
  <si>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</si>
  <si>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</si>
  <si>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</si>
  <si>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</si>
  <si>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</si>
  <si>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</si>
  <si>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</si>
  <si>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</si>
  <si>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</si>
  <si>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</si>
  <si>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</si>
  <si>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</si>
  <si>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</si>
  <si>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</si>
  <si>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</si>
  <si>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</si>
  <si>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</si>
  <si>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</si>
  <si>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</si>
  <si>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</si>
  <si>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</si>
  <si>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</si>
  <si>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</si>
  <si>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</si>
  <si>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</si>
  <si>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</si>
  <si>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</si>
  <si>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</si>
  <si>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</si>
  <si>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</si>
  <si>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</si>
  <si>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</si>
  <si>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</si>
  <si>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</si>
  <si>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</si>
  <si>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</si>
  <si>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</si>
  <si>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</si>
  <si>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</si>
  <si>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</si>
  <si>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</si>
  <si>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</si>
  <si>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</si>
  <si>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</si>
  <si>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</si>
  <si>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</si>
  <si>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</si>
  <si>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</si>
  <si>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</si>
  <si>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</si>
  <si>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</si>
  <si>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</si>
  <si>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</si>
  <si>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</si>
  <si>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</si>
  <si>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</si>
  <si>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</si>
  <si>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</si>
  <si>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</si>
  <si>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</si>
  <si>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</si>
  <si>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</si>
  <si>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</si>
  <si>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</si>
  <si>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</si>
  <si>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</si>
  <si>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</si>
  <si>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</si>
  <si>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</si>
  <si>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</si>
  <si>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</si>
  <si>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</si>
  <si>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</si>
  <si>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</si>
  <si>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</si>
  <si>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</si>
  <si>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</si>
  <si>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</si>
  <si>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</si>
  <si>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</si>
  <si>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</si>
  <si>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</si>
  <si>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</si>
  <si>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</si>
  <si>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</si>
  <si>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</si>
  <si>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</si>
  <si>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</si>
  <si>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</si>
  <si>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</si>
  <si>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</si>
  <si>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</si>
  <si>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</si>
  <si>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</si>
  <si>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</si>
  <si>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</si>
  <si>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</si>
  <si>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</si>
  <si>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</si>
  <si>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</si>
  <si>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</si>
  <si>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</si>
  <si>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</si>
  <si>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</si>
  <si>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</si>
  <si>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</si>
  <si>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</si>
  <si>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</si>
  <si>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</si>
  <si>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</si>
  <si>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</si>
  <si>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</si>
  <si>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</si>
  <si>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</si>
  <si>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</si>
  <si>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</si>
  <si>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</si>
  <si>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</si>
  <si>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</si>
  <si>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</si>
  <si>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</si>
  <si>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</si>
  <si>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</si>
  <si>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</si>
  <si>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</si>
  <si>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</si>
  <si>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</si>
  <si>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</si>
  <si>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</si>
  <si>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</si>
  <si>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</si>
  <si>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</si>
  <si>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</si>
  <si>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</si>
  <si>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</si>
  <si>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</si>
  <si>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</si>
  <si>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</si>
  <si>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</si>
  <si>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</si>
  <si>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</si>
  <si>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</si>
  <si>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</si>
  <si>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</si>
  <si>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</si>
  <si>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</si>
  <si>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</si>
  <si>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</si>
  <si>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</si>
  <si>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</si>
  <si>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</si>
  <si>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</si>
  <si>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</si>
  <si>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</si>
  <si>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</si>
  <si>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</si>
  <si>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</si>
  <si>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</si>
  <si>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</si>
  <si>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</si>
  <si>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</si>
  <si>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</si>
  <si>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</si>
  <si>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</si>
  <si>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</si>
  <si>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</si>
  <si>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</si>
  <si>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</si>
  <si>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</si>
  <si>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</si>
  <si>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</si>
  <si>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</si>
  <si>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</si>
  <si>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</si>
  <si>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</si>
  <si>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</si>
  <si>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</si>
  <si>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</si>
  <si>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</si>
  <si>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</si>
  <si>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</si>
  <si>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</si>
  <si>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</si>
  <si>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</si>
  <si>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</si>
  <si>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</si>
  <si>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</si>
  <si>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</si>
  <si>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</si>
  <si>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</si>
  <si>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</si>
  <si>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</si>
  <si>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</si>
  <si>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</si>
  <si>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</si>
  <si>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</si>
  <si>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</si>
  <si>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</si>
  <si>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</si>
  <si>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</si>
  <si>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</si>
  <si>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</si>
  <si>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</si>
  <si>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</si>
  <si>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</si>
  <si>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</si>
  <si>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</si>
  <si>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</si>
  <si>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</si>
  <si>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</si>
  <si>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</si>
  <si>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</si>
  <si>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</si>
  <si>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</si>
  <si>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</si>
  <si>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</si>
  <si>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</si>
  <si>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</si>
  <si>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</si>
  <si>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</si>
  <si>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</si>
  <si>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</si>
  <si>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</si>
  <si>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</si>
  <si>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</si>
  <si>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</si>
  <si>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</si>
  <si>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</si>
  <si>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</si>
  <si>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</si>
  <si>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</si>
  <si>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</si>
  <si>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</si>
  <si>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</si>
  <si>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</si>
  <si>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</si>
  <si>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</si>
  <si>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</si>
  <si>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</si>
  <si>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</si>
  <si>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</si>
  <si>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</si>
  <si>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</si>
  <si>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</si>
  <si>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</si>
  <si>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</si>
  <si>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</si>
  <si>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</si>
  <si>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</si>
  <si>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</si>
  <si>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</si>
  <si>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</si>
  <si>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</si>
  <si>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</si>
  <si>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</si>
  <si>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</si>
  <si>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</si>
  <si>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</si>
  <si>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</si>
  <si>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</si>
  <si>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</si>
  <si>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</si>
  <si>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</si>
  <si>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</si>
  <si>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</si>
  <si>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</si>
  <si>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</si>
  <si>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</si>
  <si>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</si>
  <si>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</si>
  <si>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</si>
  <si>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</si>
  <si>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</si>
  <si>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</si>
  <si>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</si>
  <si>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</si>
  <si>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</si>
  <si>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</si>
  <si>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</si>
  <si>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</si>
  <si>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</si>
  <si>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</si>
  <si>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</si>
  <si>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</si>
  <si>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</si>
  <si>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</si>
  <si>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</si>
  <si>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</si>
  <si>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</si>
  <si>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</si>
  <si>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</si>
  <si>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</si>
  <si>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</si>
  <si>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</si>
  <si>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</si>
  <si>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</si>
  <si>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</si>
  <si>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</si>
  <si>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</si>
  <si>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</si>
  <si>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</si>
  <si>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</si>
  <si>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</si>
  <si>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</si>
  <si>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</si>
  <si>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</si>
  <si>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</si>
  <si>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</si>
  <si>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</si>
  <si>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</si>
  <si>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</si>
  <si>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</si>
  <si>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</si>
  <si>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</si>
  <si>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</si>
  <si>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</si>
  <si>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</si>
  <si>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</si>
  <si>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</si>
  <si>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</si>
  <si>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</si>
  <si>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</si>
  <si>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</si>
  <si>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</si>
  <si>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</si>
  <si>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</si>
  <si>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</si>
  <si>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</si>
  <si>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</si>
  <si>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</si>
  <si>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</si>
  <si>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</si>
  <si>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</si>
  <si>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</si>
  <si>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</si>
  <si>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</si>
  <si>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</si>
  <si>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</si>
  <si>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</si>
  <si>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</si>
  <si>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</si>
  <si>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</si>
  <si>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</si>
  <si>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</si>
  <si>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</si>
  <si>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</si>
  <si>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</si>
  <si>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</si>
  <si>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</si>
  <si>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</si>
  <si>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</si>
  <si>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</si>
  <si>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</si>
  <si>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</si>
  <si>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</si>
  <si>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</si>
  <si>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</si>
  <si>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</si>
  <si>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</si>
  <si>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</si>
  <si>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</si>
  <si>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</si>
  <si>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</si>
  <si>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</si>
  <si>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</si>
  <si>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</si>
  <si>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</si>
  <si>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</si>
  <si>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</si>
  <si>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</si>
  <si>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</si>
  <si>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</si>
  <si>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</si>
  <si>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</si>
  <si>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</si>
  <si>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</si>
  <si>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</si>
  <si>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</si>
  <si>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</si>
  <si>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</si>
  <si>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</si>
  <si>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</si>
  <si>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</si>
  <si>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</si>
  <si>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</si>
  <si>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</si>
  <si>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</si>
  <si>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</si>
  <si>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</si>
  <si>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</si>
  <si>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</si>
  <si>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</si>
  <si>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</si>
  <si>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</si>
  <si>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</si>
  <si>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</si>
  <si>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</si>
  <si>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</si>
  <si>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</si>
  <si>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</si>
  <si>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</si>
  <si>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</si>
  <si>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</si>
  <si>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</si>
  <si>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</si>
  <si>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</si>
  <si>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</si>
  <si>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</si>
  <si>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</si>
  <si>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</si>
  <si>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</si>
  <si>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</si>
  <si>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</si>
  <si>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</si>
  <si>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</si>
  <si>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</si>
  <si>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</si>
  <si>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</si>
  <si>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</si>
  <si>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</si>
  <si>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</si>
  <si>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</si>
  <si>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</si>
  <si>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</si>
  <si>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</si>
  <si>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</si>
  <si>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</si>
  <si>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</si>
  <si>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</si>
  <si>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</si>
  <si>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</si>
  <si>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</si>
  <si>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</si>
  <si>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</si>
  <si>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</si>
  <si>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</si>
  <si>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</si>
  <si>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</si>
  <si>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</si>
  <si>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</si>
  <si>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</si>
  <si>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</si>
  <si>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</si>
  <si>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</si>
  <si>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</si>
  <si>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</si>
  <si>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</si>
  <si>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</si>
  <si>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</si>
  <si>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</si>
  <si>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</si>
  <si>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</si>
  <si>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</si>
  <si>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</si>
  <si>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</si>
  <si>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</si>
  <si>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</si>
  <si>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</si>
  <si>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</si>
  <si>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</si>
  <si>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</si>
  <si>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</si>
  <si>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</si>
  <si>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</si>
  <si>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</si>
  <si>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</si>
  <si>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</si>
  <si>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</si>
  <si>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</si>
  <si>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</si>
  <si>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</si>
  <si>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</si>
  <si>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</si>
  <si>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</si>
  <si>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</si>
  <si>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</si>
  <si>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</si>
  <si>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</si>
  <si>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</si>
  <si>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</si>
  <si>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</si>
  <si>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</si>
  <si>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</si>
  <si>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</si>
  <si>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</si>
  <si>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</si>
  <si>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</si>
  <si>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</si>
  <si>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</si>
  <si>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</si>
  <si>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</si>
  <si>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</si>
  <si>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</si>
  <si>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</si>
  <si>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</si>
  <si>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</si>
  <si>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</si>
  <si>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</si>
  <si>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</si>
  <si>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</si>
  <si>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</si>
  <si>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</si>
  <si>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</si>
  <si>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</si>
  <si>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</si>
  <si>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</si>
  <si>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</si>
  <si>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</si>
  <si>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</si>
  <si>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</si>
  <si>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</si>
  <si>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</si>
  <si>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</si>
  <si>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</si>
  <si>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</si>
  <si>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</si>
  <si>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</si>
  <si>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</si>
  <si>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</si>
  <si>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</si>
  <si>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</si>
  <si>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</si>
  <si>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</si>
  <si>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</si>
  <si>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</si>
  <si>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</si>
  <si>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</si>
  <si>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</si>
  <si>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</si>
  <si>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</si>
  <si>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</si>
  <si>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</si>
  <si>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</si>
  <si>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</si>
  <si>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</si>
  <si>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</si>
  <si>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</si>
  <si>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</si>
  <si>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</si>
  <si>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</si>
  <si>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</si>
  <si>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</si>
  <si>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</si>
  <si>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</si>
  <si>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</si>
  <si>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</si>
  <si>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</si>
  <si>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</si>
  <si>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</si>
  <si>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</si>
  <si>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</si>
  <si>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</si>
  <si>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</si>
  <si>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</si>
  <si>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</si>
  <si>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</si>
  <si>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</si>
  <si>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</si>
  <si>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</si>
  <si>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</si>
  <si>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</si>
  <si>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</si>
  <si>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</si>
  <si>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</si>
  <si>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</si>
  <si>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</si>
  <si>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</si>
  <si>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</si>
  <si>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</si>
  <si>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</si>
  <si>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</si>
  <si>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</si>
  <si>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</si>
  <si>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</si>
  <si>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</si>
  <si>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</si>
  <si>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</si>
  <si>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</si>
  <si>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</si>
  <si>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</si>
  <si>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</si>
  <si>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</si>
  <si>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</si>
  <si>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</si>
  <si>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</si>
  <si>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</si>
  <si>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</si>
  <si>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</si>
  <si>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</si>
  <si>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</si>
  <si>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</si>
  <si>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</si>
  <si>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</si>
  <si>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</si>
  <si>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</si>
  <si>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</si>
  <si>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</si>
  <si>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</si>
  <si>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</si>
  <si>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</si>
  <si>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</si>
  <si>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</si>
  <si>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</si>
  <si>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</si>
  <si>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</si>
  <si>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</si>
  <si>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</si>
  <si>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</si>
  <si>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</si>
  <si>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</si>
  <si>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</si>
  <si>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</si>
  <si>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</si>
  <si>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</si>
  <si>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</si>
  <si>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</si>
  <si>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</si>
  <si>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</si>
  <si>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</si>
  <si>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</si>
  <si>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</si>
  <si>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</si>
  <si>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</si>
  <si>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</si>
  <si>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</si>
  <si>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</si>
  <si>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</si>
  <si>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</si>
  <si>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</si>
  <si>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</si>
  <si>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</si>
  <si>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</si>
  <si>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</si>
  <si>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</si>
  <si>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</si>
  <si>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</si>
  <si>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</si>
  <si>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</si>
  <si>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</si>
  <si>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</si>
  <si>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</si>
  <si>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</si>
  <si>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</si>
  <si>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</si>
  <si>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</si>
  <si>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</si>
  <si>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</si>
  <si>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</si>
  <si>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</si>
  <si>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</si>
  <si>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</si>
  <si>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</si>
  <si>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</si>
  <si>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</si>
  <si>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</si>
  <si>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</si>
  <si>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</si>
  <si>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</si>
  <si>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</si>
  <si>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</si>
  <si>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</si>
  <si>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</si>
  <si>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</si>
  <si>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</si>
  <si>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</si>
  <si>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</si>
  <si>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</si>
  <si>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</si>
  <si>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</si>
  <si>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</si>
  <si>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</si>
  <si>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</si>
  <si>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</si>
  <si>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</si>
  <si>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</si>
  <si>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</si>
  <si>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</si>
  <si>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</si>
  <si>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</si>
  <si>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</si>
  <si>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</si>
  <si>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</si>
  <si>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</si>
  <si>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</si>
  <si>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</si>
  <si>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</si>
  <si>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</si>
  <si>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</si>
  <si>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</si>
  <si>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</si>
  <si>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</si>
  <si>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</si>
  <si>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</si>
  <si>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</si>
  <si>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</si>
  <si>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</si>
  <si>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</si>
  <si>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</si>
  <si>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</si>
  <si>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</si>
  <si>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</si>
  <si>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</si>
  <si>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</si>
  <si>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</si>
  <si>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</si>
  <si>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</si>
  <si>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</si>
  <si>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</si>
  <si>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</si>
  <si>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</si>
  <si>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</si>
  <si>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</si>
  <si>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</si>
  <si>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</si>
  <si>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</si>
  <si>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</si>
  <si>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</si>
  <si>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</si>
  <si>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</si>
  <si>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</si>
  <si>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</si>
  <si>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</si>
  <si>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</si>
  <si>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</si>
  <si>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</si>
  <si>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</si>
  <si>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</si>
  <si>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</si>
  <si>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</si>
  <si>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</si>
  <si>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</si>
  <si>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</si>
  <si>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</si>
  <si>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</si>
  <si>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</si>
  <si>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</si>
  <si>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</si>
  <si>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</si>
  <si>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</si>
  <si>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</si>
  <si>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</si>
  <si>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</si>
  <si>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</si>
  <si>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</si>
  <si>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</si>
  <si>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</si>
  <si>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</si>
  <si>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</si>
  <si>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</si>
  <si>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</si>
  <si>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</si>
  <si>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</si>
  <si>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</si>
  <si>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</si>
  <si>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</si>
  <si>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</si>
  <si>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</si>
  <si>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</si>
  <si>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</si>
  <si>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</si>
  <si>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</si>
  <si>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</si>
  <si>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</si>
  <si>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</si>
  <si>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</si>
  <si>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</si>
  <si>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</si>
  <si>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</si>
  <si>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</si>
  <si>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</si>
  <si>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</si>
  <si>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</si>
  <si>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</si>
  <si>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</si>
  <si>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</si>
  <si>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</si>
  <si>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</si>
  <si>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</si>
  <si>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</si>
  <si>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</si>
  <si>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</si>
  <si>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</si>
  <si>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</si>
  <si>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</si>
  <si>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</si>
  <si>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</si>
  <si>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</si>
  <si>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</si>
  <si>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</si>
  <si>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</si>
  <si>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</si>
  <si>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</si>
  <si>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</si>
  <si>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</si>
  <si>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</si>
  <si>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</si>
  <si>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</si>
  <si>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</si>
  <si>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</si>
  <si>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</si>
  <si>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</si>
  <si>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</si>
  <si>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</si>
  <si>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</si>
  <si>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</si>
  <si>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</si>
  <si>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</si>
  <si>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</si>
  <si>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</si>
  <si>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</si>
  <si>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</si>
  <si>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</si>
  <si>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</si>
  <si>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</si>
  <si>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</si>
  <si>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</si>
  <si>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</si>
  <si>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</si>
  <si>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</si>
  <si>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</si>
  <si>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</si>
  <si>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</si>
  <si>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</si>
  <si>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</si>
  <si>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</si>
  <si>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</si>
  <si>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</si>
  <si>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</si>
  <si>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</si>
  <si>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</si>
  <si>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</si>
  <si>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</si>
  <si>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</si>
  <si>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</si>
  <si>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</si>
  <si>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</si>
  <si>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</si>
  <si>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</si>
  <si>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</si>
  <si>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</si>
  <si>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</si>
  <si>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</si>
  <si>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</si>
  <si>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</si>
  <si>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</si>
  <si>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</si>
  <si>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</si>
  <si>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</si>
  <si>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</si>
  <si>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</si>
  <si>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</si>
  <si>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</si>
  <si>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</si>
  <si>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</si>
  <si>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</si>
  <si>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</si>
  <si>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</si>
  <si>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</si>
  <si>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</si>
  <si>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</si>
  <si>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</si>
  <si>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</si>
  <si>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</si>
  <si>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</si>
  <si>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</si>
  <si>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</si>
  <si>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</si>
  <si>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</si>
  <si>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</si>
  <si>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</si>
  <si>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</si>
  <si>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</si>
  <si>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</si>
  <si>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</si>
  <si>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</si>
  <si>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</si>
  <si>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</si>
  <si>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</si>
  <si>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</si>
  <si>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</si>
  <si>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</si>
  <si>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</si>
  <si>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</si>
  <si>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</si>
  <si>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</si>
  <si>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</si>
  <si>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</si>
  <si>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</si>
  <si>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</si>
  <si>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</si>
  <si>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</si>
  <si>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</si>
  <si>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</si>
  <si>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</si>
  <si>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</si>
  <si>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</si>
  <si>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</si>
  <si>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</si>
  <si>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</si>
  <si>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</si>
  <si>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</si>
  <si>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</si>
  <si>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</si>
  <si>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</si>
  <si>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</si>
  <si>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</si>
  <si>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</si>
  <si>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</si>
  <si>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</si>
  <si>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</si>
  <si>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</si>
  <si>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</si>
  <si>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</si>
  <si>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</si>
  <si>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</si>
  <si>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</si>
  <si>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</si>
  <si>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</si>
  <si>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</si>
  <si>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</si>
  <si>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</si>
  <si>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</si>
  <si>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</si>
  <si>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</si>
  <si>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</si>
  <si>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</si>
  <si>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</si>
  <si>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</si>
  <si>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</si>
  <si>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</si>
  <si>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</si>
  <si>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</si>
  <si>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</si>
  <si>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</si>
  <si>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</si>
  <si>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</si>
  <si>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</si>
  <si>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</si>
  <si>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</si>
  <si>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</si>
  <si>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</si>
  <si>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</si>
  <si>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</si>
  <si>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</si>
  <si>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</si>
  <si>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</si>
  <si>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</si>
  <si>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</si>
  <si>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</si>
  <si>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</si>
  <si>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</si>
  <si>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</si>
  <si>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</si>
  <si>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</si>
  <si>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</si>
  <si>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</si>
  <si>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</si>
  <si>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</si>
  <si>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</si>
  <si>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</si>
  <si>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</si>
  <si>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</si>
  <si>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</si>
  <si>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</si>
  <si>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</si>
  <si>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</si>
  <si>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</si>
  <si>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</si>
  <si>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</si>
  <si>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</si>
  <si>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</si>
  <si>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</si>
  <si>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</si>
  <si>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</si>
  <si>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</si>
  <si>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</si>
  <si>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</si>
  <si>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</si>
  <si>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</si>
  <si>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</si>
  <si>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</si>
  <si>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</si>
  <si>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</si>
  <si>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</si>
  <si>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</si>
  <si>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</si>
  <si>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</si>
  <si>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</si>
  <si>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</si>
  <si>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</si>
  <si>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</si>
  <si>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</si>
  <si>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</si>
  <si>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</si>
  <si>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</si>
  <si>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</si>
  <si>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</si>
  <si>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</si>
  <si>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</si>
  <si>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</si>
  <si>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</si>
  <si>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</si>
  <si>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</si>
  <si>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</si>
  <si>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</si>
  <si>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</si>
  <si>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</si>
  <si>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</si>
  <si>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</si>
  <si>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</si>
  <si>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</si>
  <si>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</si>
  <si>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</si>
  <si>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</si>
  <si>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</si>
  <si>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</si>
  <si>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</si>
  <si>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</si>
  <si>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</si>
  <si>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</si>
  <si>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</si>
  <si>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</si>
  <si>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</si>
  <si>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</si>
  <si>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</si>
  <si>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</si>
  <si>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</si>
  <si>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</si>
  <si>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</si>
  <si>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</si>
  <si>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</si>
  <si>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</si>
  <si>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</si>
  <si>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</si>
  <si>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</si>
  <si>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</si>
  <si>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</si>
  <si>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</si>
  <si>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</si>
  <si>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</si>
  <si>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</si>
  <si>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</si>
  <si>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</si>
  <si>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</si>
  <si>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</si>
  <si>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</si>
  <si>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</si>
  <si>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</si>
  <si>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</si>
  <si>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</si>
  <si>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</si>
  <si>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</si>
  <si>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</si>
  <si>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</si>
  <si>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</si>
  <si>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</si>
  <si>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</si>
  <si>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</si>
  <si>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</si>
  <si>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</si>
  <si>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</si>
  <si>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</si>
  <si>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</si>
  <si>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</si>
  <si>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</si>
  <si>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</si>
  <si>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</si>
  <si>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</si>
  <si>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</si>
  <si>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</si>
  <si>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</si>
  <si>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</si>
  <si>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</si>
  <si>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</si>
  <si>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</si>
  <si>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</si>
  <si>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</si>
  <si>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</si>
  <si>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</si>
  <si>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</si>
  <si>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</si>
  <si>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</si>
  <si>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</si>
  <si>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</si>
  <si>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</si>
  <si>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</si>
  <si>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</si>
  <si>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</si>
  <si>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</si>
  <si>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</si>
  <si>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</si>
  <si>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</si>
  <si>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</si>
  <si>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</si>
  <si>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</si>
  <si>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</si>
  <si>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</si>
  <si>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</si>
  <si>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</si>
  <si>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</si>
  <si>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</si>
  <si>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</si>
  <si>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</si>
  <si>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</si>
  <si>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</si>
  <si>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</si>
  <si>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</si>
  <si>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</si>
  <si>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</si>
  <si>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</si>
  <si>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</si>
  <si>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</si>
  <si>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</si>
  <si>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</si>
  <si>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</si>
  <si>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</si>
  <si>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</si>
  <si>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</si>
  <si>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</si>
  <si>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</si>
  <si>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</si>
  <si>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</si>
  <si>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</si>
  <si>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</si>
  <si>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</si>
  <si>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</si>
  <si>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</si>
  <si>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</si>
  <si>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</si>
  <si>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</si>
  <si>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</si>
  <si>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</si>
  <si>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</si>
  <si>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</si>
  <si>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</si>
  <si>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</si>
  <si>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</si>
  <si>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</si>
  <si>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</si>
  <si>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</si>
  <si>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</si>
  <si>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</si>
  <si>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</si>
  <si>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</si>
  <si>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</si>
  <si>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</si>
  <si>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</si>
  <si>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</si>
  <si>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</si>
  <si>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</si>
  <si>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</si>
  <si>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</si>
  <si>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</si>
  <si>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</si>
  <si>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</si>
  <si>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</si>
  <si>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</si>
  <si>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</si>
  <si>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</si>
  <si>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</si>
  <si>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</si>
  <si>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</si>
  <si>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</si>
  <si>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</si>
  <si>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</si>
  <si>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</si>
  <si>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</si>
  <si>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</si>
  <si>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</si>
  <si>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</si>
  <si>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</si>
  <si>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</si>
  <si>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</si>
  <si>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</si>
  <si>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</si>
  <si>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</si>
  <si>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</si>
  <si>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</si>
  <si>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</si>
  <si>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</si>
  <si>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</si>
  <si>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</si>
  <si>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</si>
  <si>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</si>
  <si>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</si>
  <si>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</si>
  <si>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</si>
  <si>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</si>
  <si>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</si>
  <si>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</si>
  <si>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</si>
  <si>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</si>
  <si>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</si>
  <si>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</si>
  <si>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</si>
  <si>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</si>
  <si>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</si>
  <si>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</si>
  <si>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</si>
  <si>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</si>
  <si>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</si>
  <si>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</si>
  <si>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</si>
  <si>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</si>
  <si>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</si>
  <si>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</si>
  <si>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</si>
  <si>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</si>
  <si>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</si>
  <si>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</si>
  <si>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</si>
  <si>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</si>
  <si>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</si>
  <si>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</si>
  <si>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</si>
  <si>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</si>
  <si>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</si>
  <si>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</si>
  <si>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</si>
  <si>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</si>
  <si>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</si>
  <si>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</si>
  <si>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</si>
  <si>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</si>
  <si>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</si>
  <si>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</si>
  <si>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</si>
  <si>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</si>
  <si>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</si>
  <si>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</si>
  <si>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</si>
  <si>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</si>
  <si>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</si>
  <si>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</si>
  <si>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</si>
  <si>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</si>
  <si>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</si>
  <si>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</si>
  <si>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</si>
  <si>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</si>
  <si>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</si>
  <si>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</si>
  <si>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</si>
  <si>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</si>
  <si>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</si>
  <si>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</si>
  <si>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</si>
  <si>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</si>
  <si>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</si>
  <si>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</si>
  <si>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</si>
  <si>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</si>
  <si>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</si>
  <si>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</si>
  <si>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</si>
  <si>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</si>
  <si>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</si>
  <si>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</si>
  <si>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</si>
  <si>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</si>
  <si>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</si>
  <si>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</si>
  <si>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</si>
  <si>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</si>
  <si>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</si>
  <si>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</si>
  <si>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</si>
  <si>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</si>
  <si>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</si>
  <si>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</si>
  <si>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</si>
  <si>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</si>
  <si>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</si>
  <si>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</si>
  <si>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</si>
  <si>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</si>
  <si>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</si>
  <si>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</si>
  <si>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</si>
  <si>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</si>
  <si>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</si>
  <si>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</si>
  <si>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</si>
  <si>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</si>
  <si>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</si>
  <si>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</si>
  <si>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</si>
  <si>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</si>
  <si>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</si>
  <si>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</si>
  <si>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</si>
  <si>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</si>
  <si>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</si>
  <si>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</si>
  <si>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</si>
  <si>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</si>
  <si>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</si>
  <si>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</si>
  <si>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</si>
  <si>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</si>
  <si>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</si>
  <si>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</si>
  <si>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</si>
  <si>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</si>
  <si>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</si>
  <si>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</si>
  <si>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</si>
  <si>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</si>
  <si>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</si>
  <si>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</si>
  <si>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</si>
  <si>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</si>
  <si>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</si>
  <si>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</si>
  <si>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</si>
  <si>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</si>
  <si>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</si>
  <si>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</si>
  <si>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</si>
  <si>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</si>
  <si>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</si>
  <si>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</si>
  <si>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</si>
  <si>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</si>
  <si>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</si>
  <si>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</si>
  <si>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</si>
  <si>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</si>
  <si>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</si>
  <si>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</si>
  <si>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</si>
  <si>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</si>
  <si>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</si>
  <si>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</si>
  <si>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</si>
  <si>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</si>
  <si>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</si>
  <si>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</si>
  <si>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</si>
  <si>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</si>
  <si>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</si>
  <si>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</si>
  <si>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</si>
  <si>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</si>
  <si>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</si>
  <si>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</si>
  <si>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</si>
  <si>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</si>
  <si>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</si>
  <si>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</si>
  <si>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</si>
  <si>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</si>
  <si>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</si>
  <si>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</si>
  <si>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</si>
  <si>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</si>
  <si>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</si>
  <si>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</si>
  <si>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</si>
  <si>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</si>
  <si>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</si>
  <si>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</si>
  <si>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</si>
  <si>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</si>
  <si>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</si>
  <si>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</si>
  <si>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</si>
  <si>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</si>
  <si>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</si>
  <si>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</si>
  <si>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</si>
  <si>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</si>
  <si>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</si>
  <si>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</si>
  <si>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</si>
  <si>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</si>
  <si>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</si>
  <si>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</si>
  <si>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</si>
  <si>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</si>
  <si>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</si>
  <si>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</si>
  <si>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</si>
  <si>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</si>
  <si>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</si>
  <si>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</si>
  <si>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</si>
  <si>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</si>
  <si>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</si>
  <si>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</si>
  <si>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</si>
  <si>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</si>
  <si>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</si>
  <si>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</si>
  <si>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</si>
  <si>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</si>
  <si>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</si>
  <si>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</si>
  <si>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</si>
  <si>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</si>
  <si>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</si>
  <si>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</si>
  <si>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</si>
  <si>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</si>
  <si>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</si>
  <si>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</si>
  <si>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</si>
  <si>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</si>
  <si>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</si>
  <si>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</si>
  <si>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</si>
  <si>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</si>
  <si>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</si>
  <si>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</si>
  <si>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</si>
  <si>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</si>
  <si>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</si>
  <si>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</si>
  <si>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</si>
  <si>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</si>
  <si>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</si>
  <si>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</si>
  <si>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</si>
  <si>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</si>
  <si>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</si>
  <si>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</si>
  <si>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</si>
  <si>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</si>
  <si>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</si>
  <si>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</si>
  <si>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</si>
  <si>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</si>
  <si>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</si>
  <si>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</si>
  <si>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</si>
  <si>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</si>
  <si>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</si>
  <si>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</si>
  <si>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</si>
  <si>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</si>
  <si>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</si>
  <si>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</si>
  <si>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</si>
  <si>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</si>
  <si>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</si>
  <si>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</si>
  <si>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</si>
  <si>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</si>
  <si>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</si>
  <si>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</si>
  <si>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</si>
  <si>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</si>
  <si>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</si>
  <si>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</si>
  <si>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</si>
  <si>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</si>
  <si>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</si>
  <si>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</si>
  <si>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</si>
  <si>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</si>
  <si>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</si>
  <si>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</si>
  <si>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</si>
  <si>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</si>
  <si>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</si>
  <si>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</si>
  <si>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</si>
  <si>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</si>
  <si>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</si>
  <si>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</si>
  <si>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</si>
  <si>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</si>
  <si>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</si>
  <si>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</si>
  <si>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</si>
  <si>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</si>
  <si>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</si>
  <si>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</si>
  <si>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</si>
  <si>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</si>
  <si>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</si>
  <si>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</si>
  <si>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</si>
  <si>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</si>
  <si>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</si>
  <si>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</si>
  <si>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</si>
  <si>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</si>
  <si>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</si>
  <si>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</si>
  <si>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</si>
  <si>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</si>
  <si>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</si>
  <si>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</si>
  <si>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</si>
  <si>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</si>
  <si>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</si>
  <si>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</si>
  <si>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</si>
  <si>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</si>
  <si>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</si>
  <si>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</si>
  <si>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</si>
  <si>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</si>
  <si>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</si>
  <si>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</si>
  <si>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</si>
  <si>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</si>
  <si>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</si>
  <si>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</si>
  <si>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</si>
  <si>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</si>
  <si>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</si>
  <si>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</si>
  <si>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</si>
  <si>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</si>
  <si>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</si>
  <si>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</si>
  <si>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</si>
  <si>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</si>
  <si>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</si>
  <si>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</si>
  <si>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</si>
  <si>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</si>
  <si>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</si>
  <si>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</si>
  <si>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</si>
  <si>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</si>
  <si>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</si>
  <si>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</si>
  <si>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</si>
  <si>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</si>
  <si>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</si>
  <si>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</si>
  <si>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</si>
  <si>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</si>
  <si>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</si>
  <si>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</si>
  <si>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</si>
  <si>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</si>
  <si>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</si>
  <si>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</si>
  <si>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</si>
  <si>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</si>
  <si>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</si>
  <si>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</si>
  <si>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</si>
  <si>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</si>
  <si>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</si>
  <si>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</si>
  <si>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</si>
  <si>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</si>
  <si>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</si>
  <si>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</si>
  <si>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</si>
  <si>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</si>
  <si>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</si>
  <si>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</si>
  <si>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</si>
  <si>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</si>
  <si>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</si>
  <si>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</si>
  <si>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</si>
  <si>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</si>
  <si>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</si>
  <si>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</si>
  <si>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</si>
  <si>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</si>
  <si>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</si>
  <si>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</si>
  <si>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</si>
  <si>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</si>
  <si>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</si>
  <si>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</si>
  <si>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</si>
  <si>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</si>
  <si>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</si>
  <si>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</si>
  <si>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</si>
  <si>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</si>
  <si>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</si>
  <si>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</si>
  <si>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</si>
  <si>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</si>
  <si>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</si>
  <si>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</si>
  <si>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</si>
  <si>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</si>
  <si>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</si>
  <si>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</si>
  <si>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</si>
  <si>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</si>
  <si>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</si>
  <si>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</si>
  <si>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</si>
  <si>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</si>
  <si>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</si>
  <si>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</si>
  <si>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</si>
  <si>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</si>
  <si>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</si>
  <si>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</si>
  <si>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</si>
  <si>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</si>
  <si>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</si>
  <si>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</si>
  <si>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</si>
  <si>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</si>
  <si>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</si>
  <si>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</si>
  <si>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</si>
  <si>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</si>
  <si>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</si>
  <si>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</si>
  <si>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</si>
  <si>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</si>
  <si>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</si>
  <si>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</si>
  <si>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</si>
  <si>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</si>
  <si>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</si>
  <si>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</si>
  <si>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</si>
  <si>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</si>
  <si>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</si>
  <si>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</si>
  <si>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</si>
  <si>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</si>
  <si>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</si>
  <si>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</si>
  <si>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</si>
  <si>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</si>
  <si>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</si>
  <si>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</si>
  <si>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</si>
  <si>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</si>
  <si>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</si>
  <si>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</si>
  <si>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</si>
  <si>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</si>
  <si>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</si>
  <si>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</si>
  <si>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</si>
  <si>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</si>
  <si>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</si>
  <si>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</si>
  <si>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</si>
  <si>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</si>
  <si>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</si>
  <si>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</si>
  <si>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</si>
  <si>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</si>
  <si>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</si>
  <si>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</si>
  <si>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</si>
  <si>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</si>
  <si>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</si>
  <si>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</si>
  <si>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</si>
  <si>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</si>
  <si>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</si>
  <si>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</si>
  <si>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</si>
  <si>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</si>
  <si>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</si>
  <si>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</si>
  <si>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</si>
  <si>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</si>
  <si>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</si>
  <si>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</si>
  <si>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</si>
  <si>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</si>
  <si>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</si>
  <si>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</si>
  <si>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</si>
  <si>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</si>
  <si>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</si>
  <si>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</si>
  <si>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</si>
  <si>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</si>
  <si>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</si>
  <si>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</si>
  <si>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</si>
  <si>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</si>
  <si>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</si>
  <si>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</si>
  <si>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</si>
  <si>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</si>
  <si>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</si>
  <si>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</si>
  <si>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</si>
  <si>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</si>
  <si>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</si>
  <si>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</si>
  <si>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</si>
  <si>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</si>
  <si>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</si>
  <si>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</si>
  <si>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</si>
  <si>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</si>
  <si>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</si>
  <si>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</si>
  <si>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</si>
  <si>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</si>
  <si>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</si>
  <si>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</si>
  <si>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</si>
  <si>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</si>
  <si>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</si>
  <si>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</si>
  <si>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</si>
  <si>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</si>
  <si>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</si>
  <si>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</si>
  <si>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</si>
  <si>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</si>
  <si>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</si>
  <si>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</si>
  <si>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</si>
  <si>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</si>
  <si>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</si>
  <si>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</si>
  <si>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</si>
  <si>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</si>
  <si>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</si>
  <si>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</si>
  <si>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</si>
  <si>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</si>
  <si>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</si>
  <si>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</si>
  <si>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</si>
  <si>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</si>
  <si>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</si>
  <si>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</si>
  <si>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</si>
  <si>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</si>
  <si>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</si>
  <si>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</si>
  <si>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</si>
  <si>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</si>
  <si>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</si>
  <si>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</si>
  <si>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</si>
  <si>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</si>
  <si>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</si>
  <si>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</si>
  <si>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</si>
  <si>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</si>
  <si>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</si>
  <si>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</si>
  <si>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</si>
  <si>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</si>
  <si>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</si>
  <si>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</si>
  <si>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</si>
  <si>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</si>
  <si>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</si>
  <si>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</si>
  <si>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</si>
  <si>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</si>
  <si>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</si>
  <si>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</si>
  <si>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</si>
  <si>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</si>
  <si>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</si>
  <si>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</si>
  <si>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</si>
  <si>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</si>
  <si>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</si>
  <si>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</si>
  <si>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</si>
  <si>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</si>
  <si>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</si>
  <si>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</si>
  <si>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</si>
  <si>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</si>
  <si>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</si>
  <si>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</si>
  <si>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</si>
  <si>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</si>
  <si>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</si>
  <si>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</si>
  <si>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</si>
  <si>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</si>
  <si>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</si>
  <si>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</si>
  <si>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</si>
  <si>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</si>
  <si>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</si>
  <si>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</si>
  <si>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</si>
  <si>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</si>
  <si>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</si>
  <si>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</si>
  <si>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</si>
  <si>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</si>
  <si>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</si>
  <si>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</si>
  <si>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</si>
  <si>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</si>
  <si>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</si>
  <si>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</si>
  <si>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</si>
  <si>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</si>
  <si>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</si>
  <si>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</si>
  <si>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</si>
  <si>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</si>
  <si>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</si>
  <si>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</si>
  <si>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</si>
  <si>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</si>
  <si>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</si>
  <si>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</si>
  <si>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</si>
  <si>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</si>
  <si>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</si>
  <si>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</si>
  <si>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</si>
  <si>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</si>
  <si>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</si>
  <si>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</si>
  <si>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</si>
  <si>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</si>
  <si>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</si>
  <si>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</si>
  <si>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</si>
  <si>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</si>
  <si>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</si>
  <si>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</si>
  <si>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</si>
  <si>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</si>
  <si>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</si>
  <si>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</si>
  <si>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</si>
  <si>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</si>
  <si>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</si>
  <si>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</si>
  <si>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</si>
  <si>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</si>
  <si>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</si>
  <si>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</si>
  <si>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</si>
  <si>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</si>
  <si>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</si>
  <si>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</si>
  <si>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</si>
  <si>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</si>
  <si>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</si>
  <si>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</si>
  <si>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</si>
  <si>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</si>
  <si>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</si>
  <si>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</si>
  <si>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</si>
  <si>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</si>
  <si>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</si>
  <si>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</si>
  <si>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</si>
  <si>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</si>
  <si>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</si>
  <si>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</si>
  <si>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</si>
  <si>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</si>
  <si>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</si>
  <si>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</si>
  <si>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</si>
  <si>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</si>
  <si>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</si>
  <si>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</si>
  <si>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</si>
  <si>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</si>
  <si>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</si>
  <si>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</si>
  <si>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</si>
  <si>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</si>
  <si>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</si>
  <si>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</si>
  <si>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</si>
  <si>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</si>
  <si>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</si>
  <si>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</si>
  <si>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</si>
  <si>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</si>
  <si>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</si>
  <si>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</si>
  <si>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</si>
  <si>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</si>
  <si>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</si>
  <si>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</si>
  <si>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</si>
  <si>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</si>
  <si>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</si>
  <si>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</si>
  <si>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</si>
  <si>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</si>
  <si>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</si>
  <si>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</si>
  <si>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</si>
  <si>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</si>
  <si>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</si>
  <si>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</si>
  <si>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</si>
  <si>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</si>
  <si>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</si>
  <si>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</si>
  <si>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</si>
  <si>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</si>
  <si>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</si>
  <si>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</si>
  <si>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</si>
  <si>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</si>
  <si>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</si>
  <si>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</si>
  <si>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</si>
  <si>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</si>
  <si>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</si>
  <si>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</si>
  <si>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</si>
  <si>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</si>
  <si>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</si>
  <si>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</si>
  <si>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</si>
  <si>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</si>
  <si>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</si>
  <si>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</si>
  <si>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</si>
  <si>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</si>
  <si>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</si>
  <si>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</si>
  <si>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</si>
  <si>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</si>
  <si>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</si>
  <si>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</si>
  <si>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</si>
  <si>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</si>
  <si>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</si>
  <si>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</si>
  <si>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</si>
  <si>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</si>
  <si>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</si>
  <si>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</si>
  <si>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</si>
  <si>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</si>
  <si>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</si>
  <si>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</si>
  <si>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</si>
  <si>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</si>
  <si>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</si>
  <si>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</si>
  <si>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</si>
  <si>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</si>
  <si>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</si>
  <si>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</si>
  <si>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</si>
  <si>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</si>
  <si>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</si>
  <si>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</si>
  <si>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</si>
  <si>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</si>
  <si>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</si>
  <si>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</si>
  <si>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</si>
  <si>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</si>
  <si>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</si>
  <si>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</si>
  <si>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</si>
  <si>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</si>
  <si>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</si>
  <si>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</si>
  <si>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</si>
  <si>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</si>
  <si>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</si>
  <si>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</si>
  <si>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</si>
  <si>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</si>
  <si>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</si>
  <si>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</si>
  <si>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</si>
  <si>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</si>
  <si>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</si>
  <si>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</si>
  <si>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</si>
  <si>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</si>
  <si>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</si>
  <si>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</si>
  <si>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</si>
  <si>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</si>
  <si>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</si>
  <si>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</si>
  <si>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</si>
  <si>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</si>
  <si>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</si>
  <si>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</si>
  <si>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</si>
  <si>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</si>
  <si>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</si>
  <si>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</si>
  <si>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</si>
  <si>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</si>
  <si>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</si>
  <si>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</si>
  <si>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</si>
  <si>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</si>
  <si>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</si>
  <si>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</si>
  <si>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</si>
  <si>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</si>
  <si>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</si>
  <si>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</si>
  <si>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</si>
  <si>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</si>
  <si>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</si>
  <si>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</si>
  <si>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</si>
  <si>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</si>
  <si>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</si>
  <si>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</si>
  <si>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</si>
  <si>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</si>
  <si>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</si>
  <si>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</si>
  <si>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</si>
  <si>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</si>
  <si>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</si>
  <si>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</si>
  <si>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</si>
  <si>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</si>
  <si>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</si>
  <si>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</si>
  <si>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</si>
  <si>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</si>
  <si>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</si>
  <si>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</si>
  <si>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</si>
  <si>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</si>
  <si>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</si>
  <si>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</si>
  <si>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</si>
  <si>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</si>
  <si>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</si>
  <si>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</si>
  <si>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</si>
  <si>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</si>
  <si>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</si>
  <si>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</si>
  <si>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</si>
  <si>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</si>
  <si>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</si>
  <si>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</si>
  <si>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</si>
  <si>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</si>
  <si>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</si>
  <si>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</si>
  <si>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</si>
  <si>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</si>
  <si>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</si>
  <si>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</si>
  <si>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</si>
  <si>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</si>
  <si>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</si>
  <si>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</si>
  <si>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</si>
  <si>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</si>
  <si>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</si>
  <si>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</si>
  <si>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</si>
  <si>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</si>
  <si>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</si>
  <si>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</si>
  <si>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</si>
  <si>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</si>
  <si>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</si>
  <si>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</si>
  <si>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</si>
  <si>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</si>
  <si>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</si>
  <si>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</si>
  <si>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</si>
  <si>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</si>
  <si>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</si>
  <si>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</si>
  <si>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</si>
  <si>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</si>
  <si>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</si>
  <si>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</si>
  <si>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</si>
  <si>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</si>
  <si>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</si>
  <si>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</si>
  <si>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</si>
  <si>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</si>
  <si>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</si>
  <si>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</si>
  <si>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</si>
  <si>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</si>
  <si>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</si>
  <si>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</si>
  <si>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</si>
  <si>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</si>
  <si>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</si>
  <si>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</si>
  <si>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</si>
  <si>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</si>
  <si>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</si>
  <si>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</si>
  <si>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</si>
  <si>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</si>
  <si>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</si>
  <si>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</si>
  <si>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</si>
  <si>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</si>
  <si>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</si>
  <si>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</si>
  <si>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</si>
  <si>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</si>
  <si>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</si>
  <si>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</si>
  <si>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</si>
  <si>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</si>
  <si>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</si>
  <si>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</si>
  <si>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</si>
  <si>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</si>
  <si>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</si>
  <si>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</si>
  <si>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</si>
  <si>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</si>
  <si>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</si>
  <si>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</si>
  <si>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</si>
  <si>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</si>
  <si>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</si>
  <si>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</si>
  <si>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</si>
  <si>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</si>
  <si>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</si>
  <si>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</si>
  <si>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</si>
  <si>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</si>
  <si>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</si>
  <si>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</si>
  <si>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</si>
  <si>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</si>
  <si>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</si>
  <si>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</si>
  <si>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</si>
  <si>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</si>
  <si>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</si>
  <si>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</si>
  <si>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</si>
  <si>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</si>
  <si>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</si>
  <si>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</si>
  <si>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</si>
  <si>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</si>
  <si>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</si>
  <si>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</si>
  <si>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</si>
  <si>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</si>
  <si>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</si>
  <si>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</si>
  <si>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</si>
  <si>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</si>
  <si>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</si>
  <si>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</si>
  <si>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</si>
  <si>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</si>
  <si>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</si>
  <si>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</si>
  <si>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</si>
  <si>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</si>
  <si>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</si>
  <si>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</si>
  <si>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</si>
  <si>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</si>
  <si>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</si>
  <si>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</si>
  <si>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</si>
  <si>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</si>
  <si>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</si>
  <si>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</si>
  <si>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</si>
  <si>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</si>
  <si>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</si>
  <si>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</si>
  <si>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</si>
  <si>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</si>
  <si>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</si>
  <si>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</si>
  <si>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</si>
  <si>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</si>
  <si>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</si>
  <si>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</si>
  <si>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</si>
  <si>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</si>
  <si>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</si>
  <si>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</si>
  <si>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</si>
  <si>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</si>
  <si>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</si>
  <si>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</si>
  <si>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</si>
  <si>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</si>
  <si>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</si>
  <si>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</si>
  <si>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</si>
  <si>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</si>
  <si>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</si>
  <si>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</si>
  <si>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</si>
  <si>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</si>
  <si>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</si>
  <si>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</si>
  <si>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</si>
  <si>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</si>
  <si>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</si>
  <si>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</si>
  <si>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</si>
  <si>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</si>
  <si>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</si>
  <si>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</si>
  <si>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</si>
  <si>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</si>
  <si>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</si>
  <si>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</si>
  <si>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</si>
  <si>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</si>
  <si>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</si>
  <si>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</si>
  <si>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</si>
  <si>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</si>
  <si>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</si>
  <si>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</si>
  <si>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</si>
  <si>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</si>
  <si>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</si>
  <si>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</si>
  <si>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</si>
  <si>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</si>
  <si>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</si>
  <si>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</si>
  <si>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</si>
  <si>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</si>
  <si>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</si>
  <si>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</si>
  <si>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</si>
  <si>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</si>
  <si>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</si>
  <si>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</si>
  <si>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</si>
  <si>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</si>
  <si>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</si>
  <si>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</si>
  <si>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</si>
  <si>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</si>
  <si>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</si>
  <si>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</si>
  <si>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</si>
  <si>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</si>
  <si>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</si>
  <si>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</si>
  <si>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</si>
  <si>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</si>
  <si>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</si>
  <si>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</si>
  <si>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</si>
  <si>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</si>
  <si>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</si>
  <si>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</si>
  <si>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</si>
  <si>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</si>
  <si>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</si>
  <si>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</si>
  <si>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</si>
  <si>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</si>
  <si>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</si>
  <si>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</si>
  <si>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</si>
  <si>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</si>
  <si>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</si>
  <si>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</si>
  <si>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</si>
  <si>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</si>
  <si>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</si>
  <si>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</si>
  <si>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</si>
  <si>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</si>
  <si>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</si>
  <si>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</si>
  <si>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</si>
  <si>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</si>
  <si>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</si>
  <si>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</si>
  <si>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</si>
  <si>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</si>
  <si>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</si>
  <si>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</si>
  <si>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</si>
  <si>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</si>
  <si>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</si>
  <si>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</si>
  <si>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</si>
  <si>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</si>
  <si>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</si>
  <si>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</si>
  <si>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</si>
  <si>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</si>
  <si>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</si>
  <si>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</si>
  <si>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</si>
  <si>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</si>
  <si>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</si>
  <si>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</si>
  <si>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</si>
  <si>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</si>
  <si>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</si>
  <si>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</si>
  <si>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</si>
  <si>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</si>
  <si>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</si>
  <si>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</si>
  <si>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</si>
  <si>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</si>
  <si>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</si>
  <si>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</si>
  <si>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</si>
  <si>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</si>
  <si>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</si>
  <si>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</si>
  <si>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</si>
  <si>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</si>
  <si>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</si>
  <si>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</si>
  <si>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</si>
  <si>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</si>
  <si>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</si>
  <si>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</si>
  <si>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</si>
  <si>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</si>
  <si>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</si>
  <si>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</si>
  <si>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</si>
  <si>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</si>
  <si>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</si>
  <si>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</si>
  <si>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</si>
  <si>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</si>
  <si>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</si>
  <si>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</si>
  <si>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</si>
  <si>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</si>
  <si>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</si>
  <si>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</si>
  <si>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</si>
  <si>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</si>
  <si>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</si>
  <si>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</si>
  <si>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</si>
  <si>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</si>
  <si>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</si>
  <si>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</si>
  <si>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</si>
  <si>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</si>
  <si>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</si>
  <si>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</si>
  <si>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</si>
  <si>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</si>
  <si>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</si>
  <si>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</si>
  <si>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</si>
  <si>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</si>
  <si>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</si>
  <si>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</si>
  <si>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</si>
  <si>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</si>
  <si>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</si>
  <si>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</si>
  <si>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</si>
  <si>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</si>
  <si>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</si>
  <si>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</si>
  <si>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</si>
  <si>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</si>
  <si>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</si>
  <si>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</si>
  <si>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</si>
  <si>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</si>
  <si>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</si>
  <si>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</si>
  <si>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</si>
  <si>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</si>
  <si>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</si>
  <si>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</si>
  <si>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</si>
  <si>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</si>
  <si>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</si>
  <si>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</si>
  <si>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</si>
  <si>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</si>
  <si>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</si>
  <si>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</si>
  <si>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</si>
  <si>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</si>
  <si>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</si>
  <si>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</si>
  <si>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</si>
  <si>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</si>
  <si>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</si>
  <si>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</si>
  <si>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</si>
  <si>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</si>
  <si>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</si>
  <si>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</si>
  <si>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</si>
  <si>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</si>
  <si>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</si>
  <si>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</si>
  <si>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</si>
  <si>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</si>
  <si>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</si>
  <si>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</si>
  <si>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</si>
  <si>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</si>
  <si>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</si>
  <si>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</si>
  <si>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</si>
  <si>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</si>
  <si>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</si>
  <si>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</si>
  <si>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</si>
  <si>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</si>
  <si>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</si>
  <si>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</si>
  <si>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</si>
  <si>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</si>
  <si>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</si>
  <si>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</si>
  <si>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</si>
  <si>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</si>
  <si>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</si>
  <si>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</si>
  <si>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</si>
  <si>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</si>
  <si>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</si>
  <si>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</si>
  <si>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</si>
  <si>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</si>
  <si>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</si>
  <si>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</si>
  <si>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</si>
  <si>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</si>
  <si>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</si>
  <si>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</si>
  <si>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</si>
  <si>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</si>
  <si>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</si>
  <si>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</si>
  <si>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</si>
  <si>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</si>
  <si>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</si>
  <si>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</si>
  <si>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</si>
  <si>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</si>
  <si>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</si>
  <si>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</si>
  <si>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</si>
  <si>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</si>
  <si>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</si>
  <si>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</si>
  <si>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</si>
  <si>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</si>
  <si>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</si>
  <si>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</si>
  <si>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</si>
  <si>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</si>
  <si>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</si>
  <si>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</si>
  <si>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</si>
  <si>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</si>
  <si>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</si>
  <si>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</si>
  <si>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</si>
  <si>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</si>
  <si>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</si>
  <si>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</si>
  <si>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</si>
  <si>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</si>
  <si>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</si>
  <si>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</si>
  <si>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</si>
  <si>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</si>
  <si>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</si>
  <si>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</si>
  <si>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</si>
  <si>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</si>
  <si>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</si>
  <si>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</si>
  <si>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</si>
  <si>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</si>
  <si>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</si>
  <si>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</si>
  <si>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</si>
  <si>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</si>
  <si>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</si>
  <si>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</si>
  <si>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</si>
  <si>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</si>
  <si>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</si>
  <si>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</si>
  <si>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</si>
  <si>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</si>
  <si>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</si>
  <si>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</si>
  <si>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</si>
  <si>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</si>
  <si>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</si>
  <si>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</si>
  <si>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</si>
  <si>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</si>
  <si>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</si>
  <si>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</si>
  <si>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</si>
  <si>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</si>
  <si>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</si>
  <si>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</si>
  <si>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</si>
  <si>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</si>
  <si>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</si>
  <si>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</si>
  <si>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</si>
  <si>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</si>
  <si>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</si>
  <si>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</si>
  <si>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</si>
  <si>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</si>
  <si>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</si>
  <si>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</si>
  <si>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</si>
  <si>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</si>
  <si>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</si>
  <si>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</si>
  <si>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</si>
  <si>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</si>
  <si>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</si>
  <si>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</si>
  <si>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</si>
  <si>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</si>
  <si>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</si>
  <si>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</si>
  <si>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</si>
  <si>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</si>
  <si>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</si>
  <si>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</si>
  <si>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</si>
  <si>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</si>
  <si>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</si>
  <si>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</si>
  <si>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</si>
  <si>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</si>
  <si>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</si>
  <si>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</si>
  <si>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</si>
  <si>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</si>
  <si>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</si>
  <si>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</si>
  <si>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</si>
  <si>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</si>
  <si>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</si>
  <si>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</si>
  <si>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</si>
  <si>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</si>
  <si>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</si>
  <si>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</si>
  <si>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</si>
  <si>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</si>
  <si>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</si>
  <si>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</si>
  <si>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</si>
  <si>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</si>
  <si>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</si>
  <si>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</si>
  <si>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</si>
  <si>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</si>
  <si>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</si>
  <si>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</si>
  <si>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</si>
  <si>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</si>
  <si>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</si>
  <si>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</si>
  <si>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</si>
  <si>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</si>
  <si>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</si>
  <si>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</si>
  <si>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</si>
  <si>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</si>
  <si>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</si>
  <si>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</si>
  <si>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</si>
  <si>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</si>
  <si>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</si>
  <si>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</si>
  <si>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</si>
  <si>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</si>
  <si>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</si>
  <si>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</si>
  <si>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</si>
  <si>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</si>
  <si>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</si>
  <si>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</si>
  <si>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</si>
  <si>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</si>
  <si>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</si>
  <si>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</si>
  <si>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</si>
  <si>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</si>
  <si>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</si>
  <si>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</si>
  <si>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</si>
  <si>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</si>
  <si>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</si>
  <si>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</si>
  <si>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</si>
  <si>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</si>
  <si>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</si>
  <si>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</si>
  <si>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</si>
  <si>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</si>
  <si>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</si>
  <si>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</si>
  <si>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</si>
  <si>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</si>
  <si>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</si>
  <si>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</si>
  <si>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</si>
  <si>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</si>
  <si>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</si>
  <si>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</si>
  <si>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</si>
  <si>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</si>
  <si>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</si>
  <si>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</si>
  <si>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</si>
  <si>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</si>
  <si>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</si>
  <si>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</si>
  <si>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</si>
  <si>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</si>
  <si>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</si>
  <si>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</si>
  <si>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</si>
  <si>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</si>
  <si>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</si>
  <si>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</si>
  <si>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</si>
  <si>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</si>
  <si>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</si>
  <si>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</si>
  <si>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</si>
  <si>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</si>
  <si>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</si>
  <si>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</si>
  <si>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</si>
  <si>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</si>
  <si>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</si>
  <si>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</si>
  <si>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</si>
  <si>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</si>
  <si>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</si>
  <si>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</si>
  <si>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</si>
  <si>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</si>
  <si>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</si>
  <si>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</si>
  <si>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</si>
  <si>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</si>
  <si>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</si>
  <si>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</si>
  <si>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</si>
  <si>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</si>
  <si>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</si>
  <si>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</si>
  <si>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</si>
  <si>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</si>
  <si>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</si>
  <si>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</si>
  <si>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</si>
  <si>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</si>
  <si>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</si>
  <si>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</si>
  <si>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</si>
  <si>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</si>
  <si>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</si>
  <si>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</si>
  <si>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</si>
  <si>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</si>
  <si>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</si>
  <si>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</si>
  <si>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</si>
  <si>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</si>
  <si>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</si>
  <si>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</si>
  <si>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</si>
  <si>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</si>
  <si>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</si>
  <si>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</si>
  <si>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</si>
  <si>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</si>
  <si>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</si>
  <si>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</si>
  <si>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</si>
  <si>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</si>
  <si>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</si>
  <si>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</si>
  <si>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</si>
  <si>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</si>
  <si>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</si>
  <si>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</si>
  <si>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</si>
  <si>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</si>
  <si>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</si>
  <si>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</si>
  <si>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</si>
  <si>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</si>
  <si>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</si>
  <si>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</si>
  <si>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</si>
  <si>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</si>
  <si>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</si>
  <si>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</si>
  <si>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</si>
  <si>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</si>
  <si>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</si>
  <si>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</si>
  <si>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</si>
  <si>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</si>
  <si>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</si>
  <si>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</si>
  <si>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</si>
  <si>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</si>
  <si>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</si>
  <si>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</si>
  <si>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</si>
  <si>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</si>
  <si>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</si>
  <si>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</si>
  <si>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</si>
  <si>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</si>
  <si>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</si>
  <si>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</si>
  <si>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</si>
  <si>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</si>
  <si>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</si>
  <si>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</si>
  <si>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</si>
  <si>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</si>
  <si>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</si>
  <si>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</si>
  <si>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</si>
  <si>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</si>
  <si>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</si>
  <si>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</si>
  <si>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</si>
  <si>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</si>
  <si>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</si>
  <si>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</si>
  <si>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</si>
  <si>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</si>
  <si>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</si>
  <si>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</si>
  <si>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</si>
  <si>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</si>
  <si>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</si>
  <si>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</si>
  <si>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</si>
  <si>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</si>
  <si>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</si>
  <si>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</si>
  <si>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</si>
  <si>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</si>
  <si>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</si>
  <si>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</si>
  <si>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</si>
  <si>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</si>
  <si>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</si>
  <si>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</si>
  <si>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</si>
  <si>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</si>
  <si>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</si>
  <si>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</si>
  <si>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</si>
  <si>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</si>
  <si>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</si>
  <si>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</si>
  <si>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</si>
  <si>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</si>
  <si>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</si>
  <si>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</si>
  <si>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</si>
  <si>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</si>
  <si>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</si>
  <si>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</si>
  <si>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</si>
  <si>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</si>
  <si>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</si>
  <si>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</si>
  <si>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</si>
  <si>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</si>
  <si>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</si>
  <si>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</si>
  <si>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</si>
  <si>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</si>
  <si>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</si>
  <si>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</si>
  <si>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</si>
  <si>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</si>
  <si>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</si>
  <si>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</si>
  <si>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</si>
  <si>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</si>
  <si>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</si>
  <si>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</si>
  <si>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</si>
  <si>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</si>
  <si>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</si>
  <si>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</si>
  <si>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</si>
  <si>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</si>
  <si>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</si>
  <si>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</si>
  <si>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</si>
  <si>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</si>
  <si>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</si>
  <si>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</si>
  <si>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</si>
  <si>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</si>
  <si>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</si>
  <si>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</si>
  <si>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</si>
  <si>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</si>
  <si>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</si>
  <si>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</si>
  <si>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</si>
  <si>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</si>
  <si>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</si>
  <si>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</si>
  <si>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</si>
  <si>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</si>
  <si>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</si>
  <si>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</si>
  <si>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</si>
  <si>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</si>
  <si>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</si>
  <si>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</si>
  <si>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</si>
  <si>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</si>
  <si>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</si>
  <si>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</si>
  <si>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</si>
  <si>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</si>
  <si>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</si>
  <si>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</si>
  <si>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</si>
  <si>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</si>
  <si>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</si>
  <si>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</si>
  <si>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</si>
  <si>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</si>
  <si>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</si>
  <si>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</si>
  <si>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</si>
  <si>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</si>
  <si>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</si>
  <si>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</si>
  <si>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</si>
  <si>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</si>
  <si>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</si>
  <si>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</si>
  <si>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</si>
  <si>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</si>
  <si>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</si>
  <si>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</si>
  <si>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</si>
  <si>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</si>
  <si>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</si>
  <si>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</si>
  <si>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</si>
  <si>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</si>
  <si>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</si>
  <si>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</si>
  <si>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</si>
  <si>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</si>
  <si>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</si>
  <si>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</si>
  <si>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</si>
  <si>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</si>
  <si>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</si>
  <si>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</si>
  <si>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</si>
  <si>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</si>
  <si>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</si>
  <si>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</si>
  <si>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</si>
  <si>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</si>
  <si>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</si>
  <si>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</si>
  <si>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</si>
  <si>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</si>
  <si>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</si>
  <si>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</si>
  <si>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</si>
  <si>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</si>
  <si>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</si>
  <si>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</si>
  <si>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</si>
  <si>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</si>
  <si>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</si>
  <si>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</si>
  <si>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</si>
  <si>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</si>
  <si>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</si>
  <si>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</si>
  <si>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</si>
  <si>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</si>
  <si>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</si>
  <si>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</si>
  <si>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</si>
  <si>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</si>
  <si>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</si>
  <si>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</si>
  <si>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</si>
  <si>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</si>
  <si>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</si>
  <si>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</si>
  <si>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</si>
  <si>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</si>
  <si>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</si>
  <si>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</si>
  <si>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</si>
  <si>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</si>
  <si>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</si>
  <si>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</si>
  <si>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</si>
  <si>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</si>
  <si>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</si>
  <si>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</si>
  <si>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</si>
  <si>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</si>
  <si>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</si>
  <si>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</si>
  <si>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</si>
  <si>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</si>
  <si>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</si>
  <si>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</si>
  <si>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</si>
  <si>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</si>
  <si>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</si>
  <si>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</si>
  <si>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</si>
  <si>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</si>
  <si>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</si>
  <si>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</si>
  <si>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</si>
  <si>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</si>
  <si>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</si>
  <si>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</si>
  <si>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</si>
  <si>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</si>
  <si>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</si>
  <si>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</si>
  <si>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</si>
  <si>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</si>
  <si>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</si>
  <si>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</si>
  <si>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</si>
  <si>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</si>
  <si>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</si>
  <si>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</si>
  <si>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</si>
  <si>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</si>
  <si>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</si>
  <si>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</si>
  <si>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</si>
  <si>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</si>
  <si>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</si>
  <si>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</si>
  <si>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</si>
  <si>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</si>
  <si>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</si>
  <si>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</si>
  <si>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</si>
  <si>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</si>
  <si>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</si>
  <si>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</si>
  <si>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</si>
  <si>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</si>
  <si>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</si>
  <si>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</si>
  <si>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</si>
  <si>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</si>
  <si>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</si>
  <si>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</si>
  <si>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</si>
  <si>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</si>
  <si>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</si>
  <si>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</si>
  <si>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</si>
  <si>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</si>
  <si>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</si>
  <si>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</si>
  <si>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</si>
  <si>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</si>
  <si>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</si>
  <si>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</si>
  <si>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</si>
  <si>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</si>
  <si>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</si>
  <si>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</si>
  <si>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</si>
  <si>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</si>
  <si>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</si>
  <si>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</si>
  <si>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</si>
  <si>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</si>
  <si>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</si>
  <si>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</si>
  <si>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</si>
  <si>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</si>
  <si>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</si>
  <si>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</si>
  <si>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</si>
  <si>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</si>
  <si>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</si>
  <si>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</si>
  <si>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</si>
  <si>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</si>
  <si>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</si>
  <si>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</si>
  <si>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</si>
  <si>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</si>
  <si>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</si>
  <si>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</si>
  <si>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</si>
  <si>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</si>
  <si>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</si>
  <si>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</si>
  <si>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</si>
  <si>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</si>
  <si>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</si>
  <si>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</si>
  <si>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</si>
  <si>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</si>
  <si>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</si>
  <si>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</si>
  <si>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</si>
  <si>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</si>
  <si>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</si>
  <si>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</si>
  <si>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</si>
  <si>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</si>
  <si>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</si>
  <si>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</si>
  <si>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</si>
  <si>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</si>
  <si>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</si>
  <si>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</si>
  <si>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</si>
  <si>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</si>
  <si>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</si>
  <si>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</si>
  <si>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</si>
  <si>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</si>
  <si>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</si>
  <si>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</si>
  <si>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</si>
  <si>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</si>
  <si>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</si>
  <si>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</si>
  <si>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</si>
  <si>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</si>
  <si>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</si>
  <si>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</si>
  <si>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</si>
  <si>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</si>
  <si>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</si>
  <si>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</si>
  <si>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</si>
  <si>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</si>
  <si>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</si>
  <si>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</si>
  <si>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</si>
  <si>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</si>
  <si>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</si>
  <si>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</si>
  <si>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</si>
  <si>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</si>
  <si>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</si>
  <si>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</si>
  <si>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</si>
  <si>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</si>
  <si>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</si>
  <si>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</si>
  <si>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</si>
  <si>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</si>
  <si>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</si>
  <si>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</si>
  <si>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</si>
  <si>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</si>
  <si>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</si>
  <si>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</si>
  <si>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</si>
  <si>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</si>
  <si>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</si>
  <si>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</si>
  <si>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</si>
  <si>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</si>
  <si>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</si>
  <si>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</si>
  <si>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</si>
  <si>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</si>
  <si>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</si>
  <si>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</si>
  <si>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</si>
  <si>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</si>
  <si>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</si>
  <si>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</si>
  <si>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</si>
  <si>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</si>
  <si>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</si>
  <si>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</si>
  <si>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</si>
  <si>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</si>
  <si>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</si>
  <si>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</si>
  <si>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</si>
  <si>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</si>
  <si>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</si>
  <si>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</si>
  <si>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</si>
  <si>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</si>
  <si>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</si>
  <si>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</si>
  <si>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</si>
  <si>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</si>
  <si>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</si>
  <si>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</si>
  <si>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</si>
  <si>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</si>
  <si>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</si>
  <si>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</si>
  <si>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</si>
  <si>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</si>
  <si>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</si>
  <si>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</si>
  <si>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</si>
  <si>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</si>
  <si>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</si>
  <si>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</si>
  <si>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</si>
  <si>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</si>
  <si>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</si>
  <si>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</si>
  <si>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</si>
  <si>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</si>
  <si>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</si>
  <si>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</si>
  <si>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</si>
  <si>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</si>
  <si>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</si>
  <si>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</si>
  <si>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</si>
  <si>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</si>
  <si>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</si>
  <si>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</si>
  <si>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</si>
  <si>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</si>
  <si>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</si>
  <si>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</si>
  <si>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</si>
  <si>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</si>
  <si>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</si>
  <si>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</si>
  <si>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</si>
  <si>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</si>
  <si>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</si>
  <si>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</si>
  <si>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</si>
  <si>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</si>
  <si>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</si>
  <si>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</si>
  <si>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</si>
  <si>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</si>
  <si>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</si>
  <si>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</si>
  <si>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</si>
  <si>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</si>
  <si>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</si>
  <si>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</si>
  <si>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</si>
  <si>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</si>
  <si>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</si>
  <si>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</si>
  <si>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</si>
  <si>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</si>
  <si>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</si>
  <si>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</si>
  <si>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</si>
  <si>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</si>
  <si>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</si>
  <si>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</si>
  <si>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</si>
  <si>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</si>
  <si>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</si>
  <si>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</si>
  <si>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</si>
  <si>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</si>
  <si>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</si>
  <si>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</si>
  <si>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</si>
  <si>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</si>
  <si>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</si>
  <si>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</si>
  <si>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</si>
  <si>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</si>
  <si>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</si>
  <si>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</si>
  <si>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</si>
  <si>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</si>
  <si>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</si>
  <si>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</si>
  <si>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</si>
  <si>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</si>
  <si>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</si>
  <si>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</si>
  <si>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</si>
  <si>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</si>
  <si>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</si>
  <si>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</si>
  <si>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</si>
  <si>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</si>
  <si>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</si>
  <si>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</si>
  <si>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</si>
  <si>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</si>
  <si>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</si>
  <si>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</si>
  <si>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</si>
  <si>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</si>
  <si>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</si>
  <si>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</si>
  <si>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</si>
  <si>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</si>
  <si>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</si>
  <si>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</si>
  <si>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</si>
  <si>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</si>
  <si>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</si>
  <si>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</si>
  <si>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</si>
  <si>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</si>
  <si>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</si>
  <si>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</si>
  <si>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</si>
  <si>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</si>
  <si>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</si>
  <si>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</si>
  <si>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</si>
  <si>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</si>
  <si>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</si>
  <si>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</si>
  <si>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</si>
  <si>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</si>
  <si>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</si>
  <si>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</si>
  <si>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</si>
  <si>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</si>
  <si>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</si>
  <si>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</si>
  <si>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</si>
  <si>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</si>
  <si>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</si>
  <si>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</si>
  <si>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</si>
  <si>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</si>
  <si>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</si>
  <si>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</si>
  <si>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</si>
  <si>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</si>
  <si>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</si>
  <si>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</si>
  <si>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</si>
  <si>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</si>
  <si>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</si>
  <si>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</si>
  <si>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</si>
  <si>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</si>
  <si>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</si>
  <si>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</si>
  <si>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</si>
  <si>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</si>
  <si>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</si>
  <si>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</si>
  <si>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</si>
  <si>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</si>
  <si>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</si>
  <si>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</si>
  <si>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</si>
  <si>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</si>
  <si>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</si>
  <si>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</si>
  <si>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</si>
  <si>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</si>
  <si>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</si>
  <si>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</si>
  <si>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</si>
  <si>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</si>
  <si>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</si>
  <si>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</si>
  <si>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</si>
  <si>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</si>
  <si>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</si>
  <si>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</si>
  <si>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</si>
  <si>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</si>
  <si>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</si>
  <si>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</si>
  <si>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</si>
  <si>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</si>
  <si>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</si>
  <si>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</si>
  <si>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</si>
  <si>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</si>
  <si>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</si>
  <si>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</si>
  <si>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</si>
  <si>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</si>
  <si>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</si>
  <si>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</si>
  <si>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</si>
  <si>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</si>
  <si>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</si>
  <si>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</si>
  <si>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</si>
  <si>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</si>
  <si>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</si>
  <si>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</si>
  <si>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</si>
  <si>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</si>
  <si>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</si>
  <si>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</si>
  <si>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</si>
  <si>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</si>
  <si>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</si>
  <si>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</si>
  <si>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</si>
  <si>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</si>
  <si>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</si>
  <si>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</si>
  <si>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</si>
  <si>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</si>
  <si>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</si>
  <si>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</si>
  <si>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</si>
  <si>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</si>
  <si>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</si>
  <si>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</si>
  <si>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</si>
  <si>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</si>
  <si>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</si>
  <si>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</si>
  <si>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</si>
  <si>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</si>
  <si>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</si>
  <si>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</si>
  <si>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</si>
  <si>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</si>
  <si>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</si>
  <si>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</si>
  <si>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</si>
  <si>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</si>
  <si>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</si>
  <si>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</si>
  <si>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</si>
  <si>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</si>
  <si>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</si>
  <si>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</si>
  <si>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</si>
  <si>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</si>
  <si>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</si>
  <si>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</si>
  <si>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</si>
  <si>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</si>
  <si>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</si>
  <si>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</si>
  <si>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</si>
  <si>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</si>
  <si>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</si>
  <si>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</si>
  <si>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</si>
  <si>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</si>
  <si>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</si>
  <si>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</si>
  <si>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</si>
  <si>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</si>
  <si>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</si>
  <si>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</si>
  <si>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</si>
  <si>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</si>
  <si>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</si>
  <si>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</si>
  <si>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</si>
  <si>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</si>
  <si>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</si>
  <si>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</si>
  <si>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</si>
  <si>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</si>
  <si>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</si>
  <si>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</si>
  <si>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</si>
  <si>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</si>
  <si>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</si>
  <si>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</si>
  <si>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</si>
  <si>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</si>
  <si>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</si>
  <si>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</si>
  <si>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</si>
  <si>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</si>
  <si>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</si>
  <si>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</si>
  <si>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</si>
  <si>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</si>
  <si>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</si>
  <si>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</si>
  <si>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</si>
  <si>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</si>
  <si>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</si>
  <si>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</si>
  <si>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</si>
  <si>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</si>
  <si>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</si>
  <si>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</si>
  <si>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</si>
  <si>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</si>
  <si>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</si>
  <si>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</si>
  <si>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</si>
  <si>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</si>
  <si>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</si>
  <si>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</si>
  <si>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</si>
  <si>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</si>
  <si>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</si>
  <si>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</si>
  <si>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</si>
  <si>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</si>
  <si>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</si>
  <si>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</si>
  <si>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</si>
  <si>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</si>
  <si>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</si>
  <si>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</si>
  <si>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</si>
  <si>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</si>
  <si>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</si>
  <si>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</si>
  <si>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</si>
  <si>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</si>
  <si>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</si>
  <si>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</si>
  <si>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</si>
  <si>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</si>
  <si>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</si>
  <si>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</si>
  <si>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</si>
  <si>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</si>
  <si>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</si>
  <si>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</si>
  <si>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</si>
  <si>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</si>
  <si>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</si>
  <si>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</si>
  <si>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</si>
  <si>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</si>
  <si>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</si>
  <si>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</si>
  <si>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</si>
  <si>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</si>
  <si>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</si>
  <si>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</si>
  <si>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</si>
  <si>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</si>
  <si>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</si>
  <si>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</si>
  <si>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</si>
  <si>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</si>
  <si>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</si>
  <si>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</si>
  <si>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</si>
  <si>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</si>
  <si>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</si>
  <si>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</si>
  <si>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</si>
  <si>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</si>
  <si>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</si>
  <si>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</si>
  <si>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</si>
  <si>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</si>
  <si>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</si>
  <si>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</si>
  <si>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</si>
  <si>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</si>
  <si>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</si>
  <si>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</si>
  <si>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</si>
  <si>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</si>
  <si>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</si>
  <si>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</si>
  <si>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</si>
  <si>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</si>
  <si>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</si>
  <si>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</si>
  <si>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</si>
  <si>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</si>
  <si>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</si>
  <si>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</si>
  <si>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</si>
  <si>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</si>
  <si>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</si>
  <si>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</si>
  <si>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</si>
  <si>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</si>
  <si>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</si>
  <si>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</si>
  <si>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</si>
  <si>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</si>
  <si>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</si>
  <si>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</si>
  <si>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</si>
  <si>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</si>
  <si>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</si>
  <si>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</si>
  <si>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</si>
  <si>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</si>
  <si>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</si>
  <si>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</si>
  <si>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</si>
  <si>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</si>
  <si>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</si>
  <si>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</si>
  <si>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</si>
  <si>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</si>
  <si>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</si>
  <si>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</si>
  <si>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</si>
  <si>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</si>
  <si>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</si>
  <si>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</si>
  <si>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</si>
  <si>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</si>
  <si>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</si>
  <si>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</si>
  <si>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</si>
  <si>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</si>
  <si>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</si>
  <si>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</si>
  <si>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</si>
  <si>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</si>
  <si>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</si>
  <si>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</si>
  <si>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</si>
  <si>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</si>
  <si>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</si>
  <si>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</si>
  <si>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</si>
  <si>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</si>
  <si>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</si>
  <si>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</si>
  <si>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</si>
  <si>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</si>
  <si>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</si>
  <si>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</si>
  <si>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</si>
  <si>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</si>
  <si>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</si>
  <si>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</si>
  <si>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</si>
  <si>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</si>
  <si>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</si>
  <si>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</si>
  <si>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</si>
  <si>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</si>
  <si>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</si>
  <si>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</si>
  <si>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</si>
  <si>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</si>
  <si>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</si>
  <si>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</si>
  <si>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</si>
  <si>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</si>
  <si>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</si>
  <si>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</si>
  <si>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</si>
  <si>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</si>
  <si>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</si>
  <si>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</si>
  <si>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</si>
  <si>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</si>
  <si>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</si>
  <si>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</si>
  <si>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</si>
  <si>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</si>
  <si>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</si>
  <si>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</si>
  <si>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</si>
  <si>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</si>
  <si>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</si>
  <si>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</si>
  <si>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</si>
  <si>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</si>
  <si>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</si>
  <si>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</si>
  <si>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</si>
  <si>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</si>
  <si>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</si>
  <si>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</si>
  <si>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</si>
  <si>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</si>
  <si>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</si>
  <si>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</si>
  <si>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</si>
  <si>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</si>
  <si>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</si>
  <si>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</si>
  <si>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</si>
  <si>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</si>
  <si>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</si>
  <si>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</si>
  <si>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</si>
  <si>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</si>
  <si>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</si>
  <si>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</si>
  <si>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</si>
  <si>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</si>
  <si>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</si>
  <si>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</si>
  <si>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</si>
  <si>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</si>
  <si>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</si>
  <si>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</si>
  <si>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</si>
  <si>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</si>
  <si>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</si>
  <si>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</si>
  <si>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</si>
  <si>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</si>
  <si>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</si>
  <si>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</si>
  <si>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</si>
  <si>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</si>
  <si>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</si>
  <si>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</si>
  <si>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</si>
  <si>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</si>
  <si>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</si>
  <si>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</si>
  <si>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</si>
  <si>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</si>
  <si>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</si>
  <si>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</si>
  <si>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</si>
  <si>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</si>
  <si>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</si>
  <si>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</si>
  <si>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</si>
  <si>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</si>
  <si>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</si>
  <si>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</si>
  <si>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</si>
  <si>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</si>
  <si>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</si>
  <si>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</si>
  <si>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</si>
  <si>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</si>
  <si>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</si>
  <si>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</si>
  <si>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</si>
  <si>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</si>
  <si>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</si>
  <si>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</si>
  <si>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</si>
  <si>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</si>
  <si>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</si>
  <si>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</si>
  <si>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</si>
  <si>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</si>
  <si>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</si>
  <si>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</si>
  <si>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</si>
  <si>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</si>
  <si>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</si>
  <si>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</si>
  <si>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</si>
  <si>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</si>
  <si>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</si>
  <si>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</si>
  <si>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</si>
  <si>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</si>
  <si>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</si>
  <si>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</si>
  <si>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</si>
  <si>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</si>
  <si>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</si>
  <si>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</si>
  <si>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</si>
  <si>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</si>
  <si>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</si>
  <si>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</si>
  <si>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</si>
  <si>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</si>
  <si>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</si>
  <si>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</si>
  <si>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</si>
  <si>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</si>
  <si>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</si>
  <si>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</si>
  <si>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</si>
  <si>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</si>
  <si>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</si>
  <si>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</si>
  <si>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</si>
  <si>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</si>
  <si>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</si>
  <si>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</si>
  <si>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</si>
  <si>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</si>
  <si>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</si>
  <si>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</si>
  <si>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</si>
  <si>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</si>
  <si>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</si>
  <si>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</si>
  <si>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</si>
  <si>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</si>
  <si>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</si>
  <si>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</si>
  <si>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</si>
  <si>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</si>
  <si>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</si>
  <si>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</si>
  <si>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</si>
  <si>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</si>
  <si>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</si>
  <si>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</si>
  <si>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</si>
  <si>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</si>
  <si>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</si>
  <si>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</si>
  <si>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</si>
  <si>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</si>
  <si>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</si>
  <si>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</si>
  <si>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</si>
  <si>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</si>
  <si>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</si>
  <si>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</si>
  <si>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</si>
  <si>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</si>
  <si>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</si>
  <si>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</si>
  <si>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</si>
  <si>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</si>
  <si>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</si>
  <si>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</si>
  <si>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</si>
  <si>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</si>
  <si>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</si>
  <si>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</si>
  <si>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</si>
  <si>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</si>
  <si>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</si>
  <si>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</si>
  <si>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</si>
  <si>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</si>
  <si>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</si>
  <si>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</si>
  <si>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</si>
  <si>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</si>
  <si>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</si>
  <si>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</si>
  <si>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</si>
  <si>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</si>
  <si>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</si>
  <si>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</si>
  <si>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</si>
  <si>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</si>
  <si>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</si>
  <si>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</si>
  <si>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</si>
  <si>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</si>
  <si>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</si>
  <si>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</si>
  <si>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</si>
  <si>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</si>
  <si>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</si>
  <si>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</si>
  <si>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</si>
  <si>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</si>
  <si>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</si>
  <si>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</si>
  <si>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</si>
  <si>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</si>
  <si>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</si>
  <si>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</si>
  <si>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</si>
  <si>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</si>
  <si>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</si>
  <si>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</si>
  <si>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</si>
  <si>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</si>
  <si>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</si>
  <si>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</si>
  <si>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</si>
  <si>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</si>
  <si>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</si>
  <si>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</si>
  <si>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</si>
  <si>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</si>
  <si>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</si>
  <si>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</si>
  <si>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</si>
  <si>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</si>
  <si>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</si>
  <si>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</si>
  <si>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</si>
  <si>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</si>
  <si>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</si>
  <si>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</si>
  <si>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</si>
  <si>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</si>
  <si>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</si>
  <si>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</si>
  <si>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</si>
  <si>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</si>
  <si>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</si>
  <si>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</si>
  <si>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</si>
  <si>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</si>
  <si>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</si>
  <si>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</si>
  <si>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</si>
  <si>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</si>
  <si>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</si>
  <si>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</si>
  <si>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</si>
  <si>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</si>
  <si>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</si>
  <si>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</si>
  <si>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</si>
  <si>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</si>
  <si>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</si>
  <si>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</si>
  <si>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</si>
  <si>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</si>
  <si>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</si>
  <si>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</si>
  <si>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</si>
  <si>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</si>
  <si>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</si>
  <si>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</si>
  <si>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</si>
  <si>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</si>
  <si>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</si>
  <si>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</si>
  <si>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</si>
  <si>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</si>
  <si>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</si>
  <si>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</si>
  <si>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</si>
  <si>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</si>
  <si>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</si>
  <si>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</si>
  <si>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</si>
  <si>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</si>
  <si>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</si>
  <si>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</si>
  <si>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</si>
  <si>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</si>
  <si>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</si>
  <si>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</si>
  <si>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</si>
  <si>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</si>
  <si>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</si>
  <si>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</si>
  <si>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</si>
  <si>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</si>
  <si>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</si>
  <si>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</si>
  <si>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</si>
  <si>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</si>
  <si>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</si>
  <si>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</si>
  <si>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</si>
  <si>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</si>
  <si>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</si>
  <si>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</si>
  <si>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</si>
  <si>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</si>
  <si>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</si>
  <si>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</si>
  <si>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</si>
  <si>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</si>
  <si>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</si>
  <si>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</si>
  <si>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</si>
  <si>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</si>
  <si>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</si>
  <si>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</si>
  <si>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</si>
  <si>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</si>
  <si>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</si>
  <si>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</si>
  <si>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</si>
  <si>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</si>
  <si>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</si>
  <si>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</si>
  <si>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</si>
  <si>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</si>
  <si>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</si>
  <si>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</si>
  <si>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</si>
  <si>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</si>
  <si>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</si>
  <si>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</si>
  <si>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</si>
  <si>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</si>
  <si>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</si>
  <si>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</si>
  <si>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</si>
  <si>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</si>
  <si>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</si>
  <si>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</si>
  <si>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</si>
  <si>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</si>
  <si>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</si>
  <si>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</si>
  <si>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</si>
  <si>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</si>
  <si>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</si>
  <si>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</si>
  <si>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</si>
  <si>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</si>
  <si>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</si>
  <si>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</si>
  <si>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</si>
  <si>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</si>
  <si>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</si>
  <si>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</si>
  <si>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</si>
  <si>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</si>
  <si>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</si>
  <si>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</si>
  <si>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</si>
  <si>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</si>
  <si>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</si>
  <si>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</si>
  <si>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</si>
  <si>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</si>
  <si>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</si>
  <si>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</si>
  <si>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</si>
  <si>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</si>
  <si>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</si>
  <si>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</si>
  <si>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</si>
  <si>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</si>
  <si>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</si>
  <si>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</si>
  <si>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</si>
  <si>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</si>
  <si>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</si>
  <si>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</si>
  <si>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</si>
  <si>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</si>
  <si>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</si>
  <si>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</si>
  <si>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</si>
  <si>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</si>
  <si>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</si>
  <si>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</si>
  <si>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</si>
  <si>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</si>
  <si>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</si>
  <si>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</si>
  <si>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</si>
  <si>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</si>
  <si>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</si>
  <si>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</si>
  <si>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</si>
  <si>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</si>
  <si>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</si>
  <si>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</si>
  <si>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</si>
  <si>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</si>
  <si>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</si>
  <si>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</si>
  <si>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</si>
  <si>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</si>
  <si>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</si>
  <si>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</si>
  <si>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</si>
  <si>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</si>
  <si>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</si>
  <si>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</si>
  <si>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</si>
  <si>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</si>
  <si>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</si>
  <si>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</si>
  <si>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</si>
  <si>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</si>
  <si>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</si>
  <si>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</si>
  <si>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</si>
  <si>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</si>
  <si>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</si>
  <si>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</si>
  <si>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</si>
  <si>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</si>
  <si>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</si>
  <si>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</si>
  <si>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</si>
  <si>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</si>
  <si>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</si>
  <si>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</si>
  <si>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</si>
  <si>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</si>
  <si>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</si>
  <si>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</si>
  <si>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</si>
  <si>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</si>
  <si>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</si>
  <si>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</si>
  <si>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</si>
  <si>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</si>
  <si>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</si>
  <si>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</si>
  <si>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</si>
  <si>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</si>
  <si>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</si>
  <si>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</si>
  <si>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</si>
  <si>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</si>
  <si>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</si>
  <si>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</si>
  <si>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</si>
  <si>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</si>
  <si>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</si>
  <si>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</si>
  <si>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</si>
  <si>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</si>
  <si>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</si>
  <si>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</si>
  <si>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</si>
  <si>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</si>
  <si>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</si>
  <si>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</si>
  <si>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</si>
  <si>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</si>
  <si>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</si>
  <si>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</si>
  <si>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</si>
  <si>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</si>
  <si>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</si>
  <si>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</si>
  <si>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</si>
  <si>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</si>
  <si>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</si>
  <si>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</si>
  <si>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</si>
  <si>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</si>
  <si>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</si>
  <si>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</si>
  <si>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</si>
  <si>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</si>
  <si>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</si>
  <si>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</si>
  <si>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</si>
  <si>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</si>
  <si>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</si>
  <si>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</si>
  <si>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</si>
  <si>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</si>
  <si>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</si>
  <si>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</si>
  <si>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</si>
  <si>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</si>
  <si>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</si>
  <si>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</si>
  <si>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</si>
  <si>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</si>
  <si>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</si>
  <si>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</si>
  <si>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</si>
  <si>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</si>
  <si>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</si>
  <si>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</si>
  <si>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</si>
  <si>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</si>
  <si>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</si>
  <si>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</si>
  <si>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</si>
  <si>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</si>
  <si>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</si>
  <si>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</si>
  <si>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</si>
  <si>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</si>
  <si>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</si>
  <si>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</si>
  <si>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</si>
  <si>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</si>
  <si>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</si>
  <si>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</si>
  <si>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</si>
  <si>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</si>
  <si>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</si>
  <si>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</si>
  <si>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</si>
  <si>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</si>
  <si>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</si>
  <si>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</si>
  <si>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</si>
  <si>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</si>
  <si>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</si>
  <si>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</si>
  <si>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</si>
  <si>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</si>
  <si>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</si>
  <si>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</si>
  <si>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</si>
  <si>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</si>
  <si>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</si>
  <si>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</si>
  <si>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</si>
  <si>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</si>
  <si>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</si>
  <si>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</si>
  <si>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</si>
  <si>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</si>
  <si>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</si>
  <si>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</si>
  <si>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</si>
  <si>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</si>
  <si>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</si>
  <si>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</si>
  <si>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</si>
  <si>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</si>
  <si>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</si>
  <si>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</si>
  <si>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</si>
  <si>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</si>
  <si>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</si>
  <si>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</si>
  <si>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</si>
  <si>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</si>
  <si>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</si>
  <si>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</si>
  <si>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</si>
  <si>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</si>
  <si>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</si>
  <si>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</si>
  <si>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</si>
  <si>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</si>
  <si>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</si>
  <si>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</si>
  <si>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</si>
  <si>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</si>
  <si>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</si>
  <si>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</si>
  <si>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</si>
  <si>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</si>
  <si>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</si>
  <si>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</si>
  <si>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</si>
  <si>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</si>
  <si>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</si>
  <si>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</si>
  <si>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</si>
  <si>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</si>
  <si>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</si>
  <si>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</si>
  <si>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</si>
  <si>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</si>
  <si>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</si>
  <si>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</si>
  <si>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</si>
  <si>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</si>
  <si>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</si>
  <si>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</si>
  <si>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</si>
  <si>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</si>
  <si>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</si>
  <si>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</si>
  <si>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</si>
  <si>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</si>
  <si>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</si>
  <si>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</si>
  <si>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</si>
  <si>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</si>
  <si>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</si>
  <si>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</si>
  <si>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</si>
  <si>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</si>
  <si>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</si>
  <si>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</si>
  <si>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</si>
  <si>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</si>
  <si>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</si>
  <si>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</si>
  <si>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</si>
  <si>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</si>
  <si>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</si>
  <si>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</si>
  <si>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</si>
  <si>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</si>
  <si>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</si>
  <si>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</si>
  <si>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</si>
  <si>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</si>
  <si>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</si>
  <si>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</si>
  <si>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</si>
  <si>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</si>
  <si>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</si>
  <si>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</si>
  <si>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</si>
  <si>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</si>
  <si>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</si>
  <si>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</si>
  <si>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</si>
  <si>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</si>
  <si>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</si>
  <si>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</si>
  <si>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</si>
  <si>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</si>
  <si>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</si>
  <si>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</si>
  <si>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</si>
  <si>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</si>
  <si>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</si>
  <si>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</si>
  <si>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</si>
  <si>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</si>
  <si>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</si>
  <si>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</si>
  <si>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</si>
  <si>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</si>
  <si>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</si>
  <si>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</si>
  <si>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</si>
  <si>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</si>
  <si>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</si>
  <si>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</si>
  <si>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</si>
  <si>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</si>
  <si>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</si>
  <si>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</si>
  <si>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</si>
  <si>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</si>
  <si>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</si>
  <si>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</si>
  <si>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</si>
  <si>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</si>
  <si>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</si>
  <si>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</si>
  <si>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</si>
  <si>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</si>
  <si>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</si>
  <si>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</si>
  <si>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</si>
  <si>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</si>
  <si>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</si>
  <si>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</si>
  <si>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</si>
  <si>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</si>
  <si>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</si>
  <si>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</si>
  <si>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</si>
  <si>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</si>
  <si>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</si>
  <si>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</si>
  <si>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</si>
  <si>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</si>
  <si>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</si>
  <si>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</si>
  <si>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</si>
  <si>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</si>
  <si>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</si>
  <si>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</si>
  <si>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</si>
  <si>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</si>
  <si>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</si>
  <si>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</si>
  <si>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</si>
  <si>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</si>
  <si>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</si>
  <si>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</si>
  <si>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</si>
  <si>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</si>
  <si>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</si>
  <si>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</si>
  <si>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</si>
  <si>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</si>
  <si>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</si>
  <si>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</si>
  <si>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</si>
  <si>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</si>
  <si>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</si>
  <si>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</si>
  <si>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</si>
  <si>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</si>
  <si>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</si>
  <si>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</si>
  <si>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</si>
  <si>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</si>
  <si>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</si>
  <si>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</si>
  <si>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</si>
  <si>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</si>
  <si>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</si>
  <si>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</si>
  <si>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</si>
  <si>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</si>
  <si>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</si>
  <si>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</si>
  <si>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</si>
  <si>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</si>
  <si>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</si>
  <si>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</si>
  <si>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</si>
  <si>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</si>
  <si>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</si>
  <si>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</si>
  <si>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</si>
  <si>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</si>
  <si>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</si>
  <si>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</si>
  <si>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</si>
  <si>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</si>
  <si>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</si>
  <si>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</si>
  <si>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</si>
  <si>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</si>
  <si>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</si>
  <si>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</si>
  <si>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</si>
  <si>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</si>
  <si>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</si>
  <si>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</si>
  <si>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</si>
  <si>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</si>
  <si>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</si>
  <si>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</si>
  <si>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</si>
  <si>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</si>
  <si>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</si>
  <si>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</si>
  <si>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</si>
  <si>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</si>
  <si>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</si>
  <si>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</si>
  <si>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</si>
  <si>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</si>
  <si>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</si>
  <si>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</si>
  <si>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</si>
  <si>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</si>
  <si>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</si>
  <si>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</si>
  <si>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</si>
  <si>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</si>
  <si>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</si>
  <si>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</si>
  <si>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</si>
  <si>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</si>
  <si>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</si>
  <si>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</si>
  <si>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</si>
  <si>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</si>
  <si>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</si>
  <si>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</si>
  <si>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</si>
  <si>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</si>
  <si>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</si>
  <si>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</si>
  <si>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</si>
  <si>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</si>
  <si>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</si>
  <si>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</si>
  <si>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</si>
  <si>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</si>
  <si>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</si>
  <si>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</si>
  <si>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</si>
  <si>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</si>
  <si>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</si>
  <si>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</si>
  <si>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</si>
  <si>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</si>
  <si>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</si>
  <si>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</si>
  <si>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</si>
  <si>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</si>
  <si>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</si>
  <si>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</si>
  <si>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</si>
  <si>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</si>
  <si>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</si>
  <si>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</si>
  <si>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</si>
  <si>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</si>
  <si>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</si>
  <si>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</si>
  <si>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</si>
  <si>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</si>
  <si>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</si>
  <si>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</si>
  <si>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</si>
  <si>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</si>
  <si>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</si>
  <si>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</si>
  <si>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</si>
  <si>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</si>
  <si>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</si>
  <si>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</si>
  <si>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</si>
  <si>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</si>
  <si>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</si>
  <si>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</si>
  <si>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</si>
  <si>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</si>
  <si>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</si>
  <si>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</si>
  <si>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</si>
  <si>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</si>
  <si>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</si>
  <si>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</si>
  <si>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</si>
  <si>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</si>
  <si>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</si>
  <si>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</si>
  <si>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</si>
  <si>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</si>
  <si>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</si>
  <si>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</si>
  <si>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</si>
  <si>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</si>
  <si>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</si>
  <si>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</si>
  <si>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</si>
  <si>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</si>
  <si>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</si>
  <si>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</si>
  <si>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</si>
  <si>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</si>
  <si>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</si>
  <si>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</si>
  <si>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</si>
  <si>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</si>
  <si>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</si>
  <si>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</si>
  <si>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</si>
  <si>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</si>
  <si>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</si>
  <si>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</si>
  <si>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</si>
  <si>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</si>
  <si>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</si>
  <si>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</si>
  <si>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</si>
  <si>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</si>
  <si>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</si>
  <si>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</si>
  <si>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</si>
  <si>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</si>
  <si>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</si>
  <si>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</si>
  <si>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</si>
  <si>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</si>
  <si>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</si>
  <si>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</si>
  <si>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</si>
  <si>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</si>
  <si>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</si>
  <si>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</si>
  <si>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</si>
  <si>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</si>
  <si>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</si>
  <si>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</si>
  <si>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</si>
  <si>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</si>
  <si>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</si>
  <si>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</si>
  <si>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</si>
  <si>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</si>
  <si>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</si>
  <si>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</si>
  <si>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</si>
  <si>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</si>
  <si>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</si>
  <si>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</si>
  <si>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</si>
  <si>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</si>
  <si>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</si>
  <si>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</si>
  <si>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</si>
  <si>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</si>
  <si>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</si>
  <si>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</si>
  <si>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</si>
  <si>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</si>
  <si>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</si>
  <si>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</si>
  <si>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</si>
  <si>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</si>
  <si>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</si>
  <si>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</si>
  <si>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</si>
  <si>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</si>
  <si>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</si>
  <si>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</si>
  <si>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</si>
  <si>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</si>
  <si>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</si>
  <si>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</si>
  <si>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</si>
  <si>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</si>
  <si>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</si>
  <si>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</si>
  <si>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</si>
  <si>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</si>
  <si>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</si>
  <si>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</si>
  <si>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</si>
  <si>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</si>
  <si>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</si>
  <si>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</si>
  <si>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</si>
  <si>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</si>
  <si>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</si>
  <si>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</si>
  <si>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</si>
  <si>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</si>
  <si>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</si>
  <si>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</si>
  <si>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</si>
  <si>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</si>
  <si>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</si>
  <si>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</si>
  <si>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</si>
  <si>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</si>
  <si>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</si>
  <si>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</si>
  <si>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</si>
  <si>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</si>
  <si>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</si>
  <si>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</si>
  <si>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</si>
  <si>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</si>
  <si>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</si>
  <si>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</si>
  <si>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</si>
  <si>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</si>
  <si>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</si>
  <si>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</si>
  <si>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</si>
  <si>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</si>
  <si>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</si>
  <si>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</si>
  <si>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</si>
  <si>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</si>
  <si>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</si>
  <si>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</si>
  <si>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</si>
  <si>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</si>
  <si>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</si>
  <si>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</si>
  <si>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</si>
  <si>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</si>
  <si>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</si>
  <si>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</si>
  <si>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</si>
  <si>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</si>
  <si>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</si>
  <si>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</si>
  <si>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</si>
  <si>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</si>
  <si>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</si>
  <si>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</si>
  <si>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</si>
  <si>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</si>
  <si>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</si>
  <si>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</si>
  <si>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</si>
  <si>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</si>
  <si>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</si>
  <si>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</si>
  <si>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</si>
  <si>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</si>
  <si>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</si>
  <si>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</si>
  <si>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</si>
  <si>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</si>
  <si>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</si>
  <si>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</si>
  <si>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</si>
  <si>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</si>
  <si>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</si>
  <si>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</si>
  <si>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</si>
  <si>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</si>
  <si>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</si>
  <si>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</si>
  <si>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</si>
  <si>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</si>
  <si>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</si>
  <si>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</si>
  <si>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</si>
  <si>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</si>
  <si>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</si>
  <si>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</si>
  <si>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</si>
  <si>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</si>
  <si>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</si>
  <si>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</si>
  <si>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</si>
  <si>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</si>
  <si>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</si>
  <si>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</si>
  <si>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</si>
  <si>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</si>
  <si>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</si>
  <si>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</si>
  <si>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</si>
  <si>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</si>
  <si>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</si>
  <si>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</si>
  <si>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</si>
  <si>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</si>
  <si>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</si>
  <si>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</si>
  <si>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</si>
  <si>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</si>
  <si>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</si>
  <si>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</si>
  <si>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</si>
  <si>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</si>
  <si>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</si>
  <si>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</si>
  <si>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</si>
  <si>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</si>
  <si>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</si>
  <si>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</si>
  <si>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</si>
  <si>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</si>
  <si>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</si>
  <si>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</si>
  <si>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</si>
  <si>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</si>
  <si>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</si>
  <si>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</si>
  <si>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</si>
  <si>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</si>
  <si>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</si>
  <si>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</si>
  <si>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</si>
  <si>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</si>
  <si>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</si>
  <si>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</si>
  <si>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</si>
  <si>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</si>
  <si>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</si>
  <si>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</si>
  <si>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</si>
  <si>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</si>
  <si>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</si>
  <si>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</si>
  <si>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</si>
  <si>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</si>
  <si>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</si>
  <si>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</si>
  <si>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</si>
  <si>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</si>
  <si>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</si>
  <si>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</si>
  <si>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</si>
  <si>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</si>
  <si>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</si>
  <si>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</si>
  <si>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</si>
  <si>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</si>
  <si>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</si>
  <si>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</si>
  <si>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</si>
  <si>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</si>
  <si>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</si>
  <si>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</si>
  <si>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</si>
  <si>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</si>
  <si>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</si>
  <si>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</si>
  <si>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</si>
  <si>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</si>
  <si>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</si>
  <si>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</si>
  <si>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</si>
  <si>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</si>
  <si>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</si>
  <si>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</si>
  <si>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</si>
  <si>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</si>
  <si>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</si>
  <si>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</si>
  <si>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</si>
  <si>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</si>
  <si>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</si>
  <si>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</si>
  <si>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</si>
  <si>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</si>
  <si>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</si>
  <si>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</si>
  <si>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</si>
  <si>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</si>
  <si>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</si>
  <si>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</si>
  <si>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</si>
  <si>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</si>
  <si>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</si>
  <si>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</si>
  <si>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</si>
  <si>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</si>
  <si>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</si>
  <si>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</si>
  <si>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</si>
  <si>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</si>
  <si>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</si>
  <si>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</si>
  <si>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</si>
  <si>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</si>
  <si>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</si>
  <si>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</si>
  <si>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</si>
  <si>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</si>
  <si>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</si>
  <si>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</si>
  <si>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</si>
  <si>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</si>
  <si>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</si>
  <si>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</si>
  <si>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</si>
  <si>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</si>
  <si>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</si>
  <si>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</si>
  <si>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</si>
  <si>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</si>
  <si>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</si>
  <si>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</si>
  <si>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</si>
  <si>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</si>
  <si>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</si>
  <si>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</si>
  <si>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</si>
  <si>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</si>
  <si>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</si>
  <si>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</si>
  <si>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</si>
  <si>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</si>
  <si>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</si>
  <si>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</si>
  <si>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</si>
  <si>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</si>
  <si>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</si>
  <si>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</si>
  <si>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</si>
  <si>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</si>
  <si>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</si>
  <si>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</si>
  <si>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</si>
  <si>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</si>
  <si>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</si>
  <si>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</si>
  <si>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</si>
  <si>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</si>
  <si>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</si>
  <si>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</si>
  <si>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</si>
  <si>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</si>
  <si>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</si>
  <si>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</si>
  <si>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</si>
  <si>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</si>
  <si>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</si>
  <si>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</si>
  <si>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</si>
  <si>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</si>
  <si>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</si>
  <si>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</si>
  <si>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</si>
  <si>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</si>
  <si>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</si>
  <si>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</si>
  <si>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</si>
  <si>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</si>
  <si>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</si>
  <si>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</si>
  <si>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</si>
  <si>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</si>
  <si>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</si>
  <si>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</si>
  <si>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</si>
  <si>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</si>
  <si>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</si>
  <si>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</si>
  <si>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</si>
  <si>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</si>
  <si>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</si>
  <si>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</si>
  <si>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</si>
  <si>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</si>
  <si>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</si>
  <si>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</si>
  <si>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</si>
  <si>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</si>
  <si>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</si>
  <si>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</si>
  <si>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</si>
  <si>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</si>
  <si>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</si>
  <si>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</si>
  <si>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</si>
  <si>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</si>
  <si>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</si>
  <si>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</si>
  <si>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</si>
  <si>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</si>
  <si>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</si>
  <si>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</si>
  <si>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</si>
  <si>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</si>
  <si>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</si>
  <si>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</si>
  <si>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</si>
  <si>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</si>
  <si>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</si>
  <si>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</si>
  <si>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</si>
  <si>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</si>
  <si>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</si>
  <si>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</si>
  <si>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</si>
  <si>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</si>
  <si>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</si>
  <si>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</si>
  <si>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</si>
  <si>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</si>
  <si>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</si>
  <si>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</si>
  <si>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</si>
  <si>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</si>
  <si>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</si>
  <si>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</si>
  <si>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</si>
  <si>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</si>
  <si>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</si>
  <si>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</si>
  <si>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</si>
  <si>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</si>
  <si>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</si>
  <si>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</si>
  <si>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</si>
  <si>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</si>
  <si>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</si>
  <si>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</si>
  <si>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</si>
  <si>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</si>
  <si>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</si>
  <si>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</si>
  <si>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</si>
  <si>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</si>
  <si>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</si>
  <si>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</si>
  <si>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</si>
  <si>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</si>
  <si>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</si>
  <si>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</si>
  <si>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</si>
  <si>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</si>
  <si>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</si>
  <si>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</si>
  <si>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</si>
  <si>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</si>
  <si>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</si>
  <si>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</si>
  <si>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</si>
  <si>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</si>
  <si>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</si>
  <si>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</si>
  <si>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</si>
  <si>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</si>
  <si>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</si>
  <si>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</si>
  <si>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</si>
  <si>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</si>
  <si>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</si>
  <si>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</si>
  <si>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</si>
  <si>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</si>
  <si>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</si>
  <si>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</si>
  <si>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</si>
  <si>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</si>
  <si>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</si>
  <si>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</si>
  <si>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</si>
  <si>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</si>
  <si>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</si>
  <si>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</si>
  <si>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</si>
  <si>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</si>
  <si>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</si>
  <si>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</si>
  <si>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</si>
  <si>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</si>
  <si>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</si>
  <si>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</si>
  <si>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</si>
  <si>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</si>
  <si>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</si>
  <si>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</si>
  <si>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</si>
  <si>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</si>
  <si>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</si>
  <si>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</si>
  <si>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</si>
  <si>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</si>
  <si>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</si>
  <si>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</si>
  <si>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</si>
  <si>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</si>
  <si>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</si>
  <si>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</si>
  <si>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</si>
  <si>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</si>
  <si>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</si>
  <si>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</si>
  <si>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</si>
  <si>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</si>
  <si>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</si>
  <si>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</si>
  <si>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</si>
  <si>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</si>
  <si>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</si>
  <si>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</si>
  <si>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</si>
  <si>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</si>
  <si>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</si>
  <si>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</si>
  <si>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</si>
  <si>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</si>
  <si>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</si>
  <si>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</si>
  <si>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</si>
  <si>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</si>
  <si>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</si>
  <si>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</si>
  <si>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</si>
  <si>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</si>
  <si>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</si>
  <si>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</si>
  <si>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</si>
  <si>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</si>
  <si>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</si>
  <si>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</si>
  <si>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</si>
  <si>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</si>
  <si>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</si>
  <si>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</si>
  <si>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</si>
  <si>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</si>
  <si>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</si>
  <si>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</si>
  <si>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</si>
  <si>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</si>
  <si>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</si>
  <si>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</si>
  <si>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</si>
  <si>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</si>
  <si>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</si>
  <si>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</si>
  <si>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</si>
  <si>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</si>
  <si>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</si>
  <si>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</si>
  <si>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</si>
  <si>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</si>
  <si>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</si>
  <si>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</si>
  <si>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</si>
  <si>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</si>
  <si>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</si>
  <si>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</si>
  <si>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</si>
  <si>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</si>
  <si>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</si>
  <si>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</si>
  <si>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</si>
  <si>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</si>
  <si>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</si>
  <si>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</si>
  <si>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</si>
  <si>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</si>
  <si>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</si>
  <si>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</si>
  <si>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</si>
  <si>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</si>
  <si>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</si>
  <si>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</si>
  <si>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</si>
  <si>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</si>
  <si>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</si>
  <si>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</si>
  <si>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</si>
  <si>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</si>
  <si>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</si>
  <si>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</si>
  <si>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</si>
  <si>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</si>
  <si>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</si>
  <si>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</si>
  <si>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</si>
  <si>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</si>
  <si>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</si>
  <si>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</si>
  <si>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</si>
  <si>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</si>
  <si>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</si>
  <si>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</si>
  <si>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</si>
  <si>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</si>
  <si>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</si>
  <si>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</si>
  <si>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</si>
  <si>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</si>
  <si>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</si>
  <si>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</si>
  <si>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</si>
  <si>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</si>
  <si>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</si>
  <si>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</si>
  <si>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</si>
  <si>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</si>
  <si>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</si>
  <si>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</si>
  <si>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</si>
  <si>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</si>
  <si>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</si>
  <si>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</si>
  <si>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</si>
  <si>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</si>
  <si>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</si>
  <si>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</si>
  <si>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</si>
  <si>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</si>
  <si>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</si>
  <si>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</si>
  <si>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</si>
  <si>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</si>
  <si>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</si>
  <si>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</si>
  <si>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</si>
  <si>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</si>
  <si>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</si>
  <si>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</si>
  <si>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</si>
  <si>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</si>
  <si>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</si>
  <si>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</si>
  <si>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</si>
  <si>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</si>
  <si>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</si>
  <si>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</si>
  <si>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</si>
  <si>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</si>
  <si>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</si>
  <si>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</si>
  <si>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</si>
  <si>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</si>
  <si>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</si>
  <si>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</si>
  <si>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</si>
  <si>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</si>
  <si>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</si>
  <si>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</si>
  <si>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</si>
  <si>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</si>
  <si>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</si>
  <si>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</si>
  <si>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</si>
  <si>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</si>
  <si>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</si>
  <si>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</si>
  <si>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</si>
  <si>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</si>
  <si>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</si>
  <si>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</si>
  <si>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</si>
  <si>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</si>
  <si>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</si>
  <si>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</si>
  <si>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</si>
  <si>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</si>
  <si>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</si>
  <si>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</si>
  <si>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</si>
  <si>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</si>
  <si>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</si>
  <si>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</si>
  <si>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</si>
  <si>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</si>
  <si>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</si>
  <si>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</si>
  <si>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</si>
  <si>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</si>
  <si>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</si>
  <si>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</si>
  <si>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</si>
  <si>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</si>
  <si>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</si>
  <si>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</si>
  <si>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</si>
  <si>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</si>
  <si>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</si>
  <si>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</si>
  <si>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</si>
  <si>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</si>
  <si>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</si>
  <si>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</si>
  <si>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</si>
  <si>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</si>
  <si>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</si>
  <si>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</si>
  <si>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</si>
  <si>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</si>
  <si>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</si>
  <si>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</si>
  <si>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</si>
  <si>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</si>
  <si>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</si>
  <si>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</si>
  <si>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</si>
  <si>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</si>
  <si>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</si>
  <si>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</si>
  <si>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</si>
  <si>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</si>
  <si>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</si>
  <si>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</si>
  <si>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</si>
  <si>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</si>
  <si>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</si>
  <si>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</si>
  <si>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</si>
  <si>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</si>
  <si>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</si>
  <si>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</si>
  <si>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</si>
  <si>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</si>
  <si>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</si>
  <si>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</si>
  <si>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</si>
  <si>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</si>
  <si>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</si>
  <si>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</si>
  <si>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</si>
  <si>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</si>
  <si>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</si>
  <si>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</si>
  <si>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</si>
  <si>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</si>
  <si>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</si>
  <si>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</si>
  <si>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</si>
  <si>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</si>
  <si>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</si>
  <si>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</si>
  <si>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</si>
  <si>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</si>
  <si>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</si>
  <si>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</si>
  <si>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</si>
  <si>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</si>
  <si>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</si>
  <si>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</si>
  <si>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</si>
  <si>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</si>
  <si>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</si>
  <si>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</si>
  <si>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</si>
  <si>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</si>
  <si>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</si>
  <si>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</si>
  <si>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</si>
  <si>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</si>
  <si>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</si>
  <si>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</si>
  <si>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</si>
  <si>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</si>
  <si>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</si>
  <si>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</si>
  <si>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</si>
  <si>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</si>
  <si>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</si>
  <si>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</si>
  <si>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</si>
  <si>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</si>
  <si>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</si>
  <si>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</si>
  <si>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</si>
  <si>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</si>
  <si>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</si>
  <si>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</si>
  <si>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</si>
  <si>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</si>
  <si>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</si>
  <si>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</si>
  <si>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</si>
  <si>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</si>
  <si>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</si>
  <si>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</si>
  <si>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</si>
  <si>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</si>
  <si>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</si>
  <si>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</si>
  <si>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</si>
  <si>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</si>
  <si>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</si>
  <si>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</si>
  <si>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</si>
  <si>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</si>
  <si>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</si>
  <si>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</si>
  <si>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</si>
  <si>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</si>
  <si>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</si>
  <si>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</si>
  <si>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</si>
  <si>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</si>
  <si>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</si>
  <si>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</si>
  <si>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</si>
  <si>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</si>
  <si>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</si>
  <si>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</si>
  <si>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</si>
  <si>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</si>
  <si>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</si>
  <si>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</si>
  <si>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</si>
  <si>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</si>
  <si>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</si>
  <si>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</si>
  <si>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</si>
  <si>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</si>
  <si>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</si>
  <si>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</si>
  <si>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</si>
  <si>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</si>
  <si>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</si>
  <si>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</si>
  <si>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</si>
  <si>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</si>
  <si>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</si>
  <si>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</si>
  <si>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</si>
  <si>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</si>
  <si>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</si>
  <si>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</si>
  <si>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</si>
  <si>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</si>
  <si>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</si>
  <si>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</si>
  <si>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</si>
  <si>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</si>
  <si>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</si>
  <si>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</si>
  <si>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</si>
  <si>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</si>
  <si>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</si>
  <si>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</si>
  <si>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</si>
  <si>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</si>
  <si>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</si>
  <si>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</si>
  <si>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</si>
  <si>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</si>
  <si>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</si>
  <si>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</si>
  <si>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</si>
  <si>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</si>
  <si>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</si>
  <si>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</si>
  <si>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</si>
  <si>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</si>
  <si>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</si>
  <si>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</si>
  <si>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</si>
  <si>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</si>
  <si>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</si>
  <si>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</si>
  <si>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</si>
  <si>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</si>
  <si>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</si>
  <si>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</si>
  <si>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</si>
  <si>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</si>
  <si>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</si>
  <si>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</si>
  <si>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</si>
  <si>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</si>
  <si>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</si>
  <si>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</si>
  <si>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</si>
  <si>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</si>
  <si>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</si>
  <si>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</si>
  <si>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</si>
  <si>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</si>
  <si>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</si>
  <si>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</si>
  <si>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</si>
  <si>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</si>
  <si>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</si>
  <si>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</si>
  <si>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</si>
  <si>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</si>
  <si>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</si>
  <si>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</si>
  <si>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</si>
  <si>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</si>
  <si>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</si>
  <si>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</si>
  <si>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</si>
  <si>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</si>
  <si>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</si>
  <si>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</si>
  <si>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</si>
  <si>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</si>
  <si>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</si>
  <si>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</si>
  <si>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</si>
  <si>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</si>
  <si>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</si>
  <si>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</si>
  <si>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</si>
  <si>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</si>
  <si>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</si>
  <si>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</si>
  <si>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</si>
  <si>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</si>
  <si>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</si>
  <si>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</si>
  <si>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</si>
  <si>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</si>
  <si>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</si>
  <si>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</si>
  <si>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</si>
  <si>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</si>
  <si>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</si>
  <si>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</si>
  <si>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</si>
  <si>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</si>
  <si>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</si>
  <si>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</si>
  <si>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</si>
  <si>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</si>
  <si>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</si>
  <si>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</si>
  <si>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</si>
  <si>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</si>
  <si>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</si>
  <si>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</si>
  <si>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</si>
  <si>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</si>
  <si>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</si>
  <si>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</si>
  <si>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</si>
  <si>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</si>
  <si>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</si>
  <si>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</si>
  <si>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</si>
  <si>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</si>
  <si>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</si>
  <si>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</si>
  <si>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</si>
  <si>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</si>
  <si>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</si>
  <si>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</si>
  <si>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</si>
  <si>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</si>
  <si>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</si>
  <si>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</si>
  <si>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</si>
  <si>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</si>
  <si>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</si>
  <si>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</si>
  <si>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</si>
  <si>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</si>
  <si>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</si>
  <si>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</si>
  <si>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</si>
  <si>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</si>
  <si>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</si>
  <si>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</si>
  <si>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</si>
  <si>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</si>
  <si>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</si>
  <si>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</si>
  <si>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</si>
  <si>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</si>
  <si>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</si>
  <si>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</si>
  <si>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</si>
  <si>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</si>
  <si>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</si>
  <si>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</si>
  <si>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</si>
  <si>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</si>
  <si>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</si>
  <si>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</si>
  <si>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</si>
  <si>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</si>
  <si>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</si>
  <si>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</si>
  <si>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</si>
  <si>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</si>
  <si>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</si>
  <si>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</si>
  <si>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</si>
  <si>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</si>
  <si>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</si>
  <si>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</si>
  <si>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</si>
  <si>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</si>
  <si>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</si>
  <si>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</si>
  <si>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</si>
  <si>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</si>
  <si>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</si>
  <si>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</si>
  <si>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</si>
  <si>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</si>
  <si>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</si>
  <si>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</si>
  <si>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</si>
  <si>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</si>
  <si>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</si>
  <si>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</si>
  <si>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</si>
  <si>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</si>
  <si>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</si>
  <si>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</si>
  <si>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</si>
  <si>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</si>
  <si>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</si>
  <si>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</si>
  <si>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</si>
  <si>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</si>
  <si>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</si>
  <si>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</si>
  <si>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</si>
  <si>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</si>
  <si>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</si>
  <si>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</si>
  <si>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</si>
  <si>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</si>
  <si>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</si>
  <si>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</si>
  <si>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</si>
  <si>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</si>
  <si>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</si>
  <si>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</si>
  <si>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</si>
  <si>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</si>
  <si>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</si>
  <si>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</si>
  <si>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</si>
  <si>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</si>
  <si>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</si>
  <si>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</si>
  <si>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</si>
  <si>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</si>
  <si>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</si>
  <si>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</si>
  <si>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</si>
  <si>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</si>
  <si>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</si>
  <si>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</si>
  <si>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</si>
  <si>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</si>
  <si>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</si>
  <si>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</si>
  <si>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</si>
  <si>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</si>
  <si>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</si>
  <si>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</si>
  <si>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</si>
  <si>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</si>
  <si>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</si>
  <si>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</si>
  <si>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</si>
  <si>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</si>
  <si>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</si>
  <si>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</si>
  <si>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</si>
  <si>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</si>
  <si>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</si>
  <si>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</si>
  <si>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</si>
  <si>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</si>
  <si>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</si>
  <si>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</si>
  <si>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</si>
  <si>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</si>
  <si>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</si>
  <si>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</si>
  <si>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</si>
  <si>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</si>
  <si>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</si>
  <si>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</si>
  <si>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</si>
  <si>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</si>
  <si>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</si>
  <si>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</si>
  <si>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</si>
  <si>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</si>
  <si>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</si>
  <si>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</si>
  <si>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</si>
  <si>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</si>
  <si>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</si>
  <si>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</si>
  <si>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</si>
  <si>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</si>
  <si>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</si>
  <si>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</si>
  <si>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</si>
  <si>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</si>
  <si>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</si>
  <si>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</si>
  <si>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</si>
  <si>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</si>
  <si>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</si>
  <si>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</si>
  <si>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</si>
  <si>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</si>
  <si>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</si>
  <si>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</si>
  <si>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</si>
  <si>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</si>
  <si>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</si>
  <si>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</si>
  <si>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</si>
  <si>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</si>
  <si>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</si>
  <si>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</si>
  <si>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</si>
  <si>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</si>
  <si>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</si>
  <si>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</si>
  <si>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</si>
  <si>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</si>
  <si>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</si>
  <si>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</si>
  <si>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</si>
  <si>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</si>
  <si>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</si>
  <si>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</si>
  <si>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</si>
  <si>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</si>
  <si>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</si>
  <si>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</si>
  <si>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</si>
  <si>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</si>
  <si>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</si>
  <si>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</si>
  <si>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</si>
  <si>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</si>
  <si>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</si>
  <si>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</si>
  <si>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</si>
  <si>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</si>
  <si>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</si>
  <si>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</si>
  <si>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</si>
  <si>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</si>
  <si>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</si>
  <si>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</si>
  <si>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</si>
  <si>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</si>
  <si>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</si>
  <si>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</si>
  <si>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</si>
  <si>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</si>
  <si>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</si>
  <si>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</si>
  <si>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</si>
  <si>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</si>
  <si>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</si>
  <si>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</si>
  <si>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</si>
  <si>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</si>
  <si>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</si>
  <si>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</si>
  <si>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</si>
  <si>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</si>
  <si>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</si>
  <si>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</si>
  <si>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</si>
  <si>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</si>
  <si>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</si>
  <si>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</si>
  <si>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</si>
  <si>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</si>
  <si>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</si>
  <si>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</si>
  <si>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</si>
  <si>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</si>
  <si>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</si>
  <si>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</si>
  <si>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</si>
  <si>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</si>
  <si>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</si>
  <si>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</si>
  <si>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</si>
  <si>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</si>
  <si>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</si>
  <si>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</si>
  <si>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</si>
  <si>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</si>
  <si>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</si>
  <si>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</si>
  <si>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</si>
  <si>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</si>
  <si>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</si>
  <si>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</si>
  <si>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</si>
  <si>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</si>
  <si>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</si>
  <si>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</si>
  <si>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</si>
  <si>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</si>
  <si>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</si>
  <si>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</si>
  <si>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</si>
  <si>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</si>
  <si>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</si>
  <si>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</si>
  <si>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</si>
  <si>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</si>
  <si>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</si>
  <si>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</si>
  <si>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</si>
  <si>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</si>
  <si>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</si>
  <si>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</si>
  <si>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</si>
  <si>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</si>
  <si>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</si>
  <si>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</si>
  <si>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</si>
  <si>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</si>
  <si>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</si>
  <si>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</si>
  <si>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</si>
  <si>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</si>
  <si>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</si>
  <si>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</si>
  <si>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</si>
  <si>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</si>
  <si>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</si>
  <si>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</si>
  <si>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</si>
  <si>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</si>
  <si>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</si>
  <si>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</si>
  <si>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</si>
  <si>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</si>
  <si>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</si>
  <si>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</si>
  <si>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</si>
  <si>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</si>
  <si>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</si>
  <si>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</si>
  <si>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</si>
  <si>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</si>
  <si>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</si>
  <si>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</si>
  <si>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</si>
  <si>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</si>
  <si>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</si>
  <si>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</si>
  <si>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</si>
  <si>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</si>
  <si>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</si>
  <si>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</si>
  <si>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</si>
  <si>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</si>
  <si>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</si>
  <si>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</si>
  <si>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</si>
  <si>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</si>
  <si>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</si>
  <si>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</si>
  <si>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</si>
  <si>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</si>
  <si>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</si>
  <si>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</si>
  <si>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</si>
  <si>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</si>
  <si>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</si>
  <si>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</si>
  <si>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</si>
  <si>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</si>
  <si>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</si>
  <si>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</si>
  <si>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</si>
  <si>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</si>
  <si>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</si>
  <si>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</si>
  <si>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</si>
  <si>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</si>
  <si>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</si>
  <si>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</si>
  <si>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</si>
  <si>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</si>
  <si>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</si>
  <si>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</si>
  <si>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</si>
  <si>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</si>
  <si>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</si>
  <si>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</si>
  <si>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</si>
  <si>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</si>
  <si>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</si>
  <si>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</si>
  <si>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</si>
  <si>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</si>
  <si>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</si>
  <si>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</si>
  <si>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</si>
  <si>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</si>
  <si>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</si>
  <si>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</si>
  <si>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</si>
  <si>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</si>
  <si>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</si>
  <si>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</si>
  <si>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</si>
  <si>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</si>
  <si>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</si>
  <si>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</si>
  <si>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</si>
  <si>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</si>
  <si>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</si>
  <si>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</si>
  <si>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</si>
  <si>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</si>
  <si>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</si>
  <si>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</si>
  <si>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</si>
  <si>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</si>
  <si>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</si>
  <si>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</si>
  <si>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</si>
  <si>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</si>
  <si>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</si>
  <si>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</si>
  <si>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</si>
  <si>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</si>
  <si>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</si>
  <si>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</si>
  <si>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</si>
  <si>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</si>
  <si>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</si>
  <si>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</si>
  <si>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</si>
  <si>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</si>
  <si>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</si>
  <si>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</si>
  <si>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</si>
  <si>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</si>
  <si>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</si>
  <si>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</si>
  <si>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</si>
  <si>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</si>
  <si>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</si>
  <si>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</si>
  <si>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</si>
  <si>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</si>
  <si>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</si>
  <si>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</si>
  <si>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</si>
  <si>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</si>
  <si>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</si>
  <si>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</si>
  <si>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</si>
  <si>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</si>
  <si>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</si>
  <si>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</si>
  <si>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</si>
  <si>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</si>
  <si>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</si>
  <si>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</si>
  <si>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</si>
  <si>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</si>
  <si>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</si>
  <si>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</si>
  <si>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</si>
  <si>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</si>
  <si>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</si>
  <si>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</si>
  <si>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</si>
  <si>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</si>
  <si>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</si>
  <si>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</si>
  <si>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</si>
  <si>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</si>
  <si>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</si>
  <si>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</si>
  <si>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</si>
  <si>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</si>
  <si>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</si>
  <si>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</si>
  <si>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</si>
  <si>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</si>
  <si>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</si>
  <si>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</si>
  <si>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</si>
  <si>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</si>
  <si>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</si>
  <si>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</si>
  <si>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</si>
  <si>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</si>
  <si>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</si>
  <si>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</si>
  <si>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</si>
  <si>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</si>
  <si>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</si>
  <si>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</si>
  <si>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</si>
  <si>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</si>
  <si>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</si>
  <si>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</si>
  <si>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</si>
  <si>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</si>
  <si>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</si>
  <si>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</si>
  <si>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</si>
  <si>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</si>
  <si>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</si>
  <si>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</si>
  <si>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</si>
  <si>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</si>
  <si>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</si>
  <si>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</si>
  <si>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</si>
  <si>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</si>
  <si>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</si>
  <si>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</si>
  <si>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</si>
  <si>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</si>
  <si>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</si>
  <si>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</si>
  <si>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</si>
  <si>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</si>
  <si>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</si>
  <si>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</si>
  <si>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</si>
  <si>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</si>
  <si>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</si>
  <si>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</si>
  <si>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</si>
  <si>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</si>
  <si>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</si>
  <si>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</si>
  <si>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</si>
  <si>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</si>
  <si>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</si>
  <si>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</si>
  <si>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</si>
  <si>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</si>
  <si>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</si>
  <si>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</si>
  <si>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</si>
  <si>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</si>
  <si>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</si>
  <si>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</si>
  <si>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</si>
  <si>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</si>
  <si>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</si>
  <si>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</si>
  <si>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</si>
  <si>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</si>
  <si>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</si>
  <si>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</si>
  <si>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</si>
  <si>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</si>
  <si>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</si>
  <si>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</si>
  <si>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</si>
  <si>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</si>
  <si>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</si>
  <si>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</si>
  <si>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</si>
  <si>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</si>
  <si>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</si>
  <si>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</si>
  <si>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</si>
  <si>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</si>
  <si>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</si>
  <si>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</si>
  <si>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</si>
  <si>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</si>
  <si>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</si>
  <si>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</si>
  <si>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</si>
  <si>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</si>
  <si>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</si>
  <si>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</si>
  <si>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</si>
  <si>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</si>
  <si>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</si>
  <si>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</si>
  <si>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</si>
  <si>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</si>
  <si>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</si>
  <si>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</si>
  <si>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</si>
  <si>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</si>
  <si>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</si>
  <si>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</si>
  <si>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</si>
  <si>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</si>
  <si>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</si>
  <si>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</si>
  <si>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</si>
  <si>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</si>
  <si>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</si>
  <si>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</si>
  <si>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</si>
  <si>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</si>
  <si>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</si>
  <si>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</si>
  <si>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</si>
  <si>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</si>
  <si>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</si>
  <si>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</si>
  <si>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</si>
  <si>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</si>
  <si>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</si>
  <si>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</si>
  <si>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</si>
  <si>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</si>
  <si>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</si>
  <si>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</si>
  <si>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</si>
  <si>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</si>
  <si>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</si>
  <si>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</si>
  <si>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</si>
  <si>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</si>
  <si>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</si>
  <si>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</si>
  <si>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</si>
  <si>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</si>
  <si>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</si>
  <si>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</si>
  <si>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</si>
  <si>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</si>
  <si>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</si>
  <si>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</si>
  <si>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</si>
  <si>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</si>
  <si>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</si>
  <si>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</si>
  <si>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</si>
  <si>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</si>
  <si>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</si>
  <si>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</si>
  <si>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</si>
  <si>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</si>
  <si>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</si>
  <si>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</si>
  <si>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</si>
  <si>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</si>
  <si>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</si>
  <si>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</si>
  <si>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</si>
  <si>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</si>
  <si>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</si>
  <si>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</si>
  <si>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</si>
  <si>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</si>
  <si>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</si>
  <si>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</si>
  <si>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</si>
  <si>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</si>
  <si>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</si>
  <si>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</si>
  <si>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</si>
  <si>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</si>
  <si>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</si>
  <si>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</si>
  <si>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</si>
  <si>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</si>
  <si>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</si>
  <si>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</si>
  <si>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</si>
  <si>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</si>
  <si>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</si>
  <si>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</si>
  <si>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</si>
  <si>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</si>
  <si>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</si>
  <si>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</si>
  <si>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</si>
  <si>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</si>
  <si>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</si>
  <si>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</si>
  <si>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</si>
  <si>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</si>
  <si>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</si>
  <si>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</si>
  <si>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</si>
  <si>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</si>
  <si>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</si>
  <si>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</si>
  <si>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</si>
  <si>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</si>
  <si>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</si>
  <si>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</si>
  <si>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</si>
  <si>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</si>
  <si>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</si>
  <si>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</si>
  <si>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</si>
  <si>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</si>
  <si>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</si>
  <si>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</si>
  <si>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</si>
  <si>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</si>
  <si>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</si>
  <si>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</si>
  <si>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</si>
  <si>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</si>
  <si>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</si>
  <si>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</si>
  <si>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</si>
  <si>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</si>
  <si>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</si>
  <si>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</si>
  <si>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</si>
  <si>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</si>
  <si>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</si>
  <si>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</si>
  <si>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</si>
  <si>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</si>
  <si>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</si>
  <si>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</si>
  <si>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</si>
  <si>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</si>
  <si>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</si>
  <si>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</si>
  <si>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</si>
  <si>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</si>
  <si>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</si>
  <si>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</si>
  <si>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</si>
  <si>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</si>
  <si>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</si>
  <si>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</si>
  <si>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</si>
  <si>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</si>
  <si>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</si>
  <si>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</si>
  <si>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</si>
  <si>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</si>
  <si>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</si>
  <si>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</si>
  <si>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</si>
  <si>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</si>
  <si>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</si>
  <si>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</si>
  <si>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</si>
  <si>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</si>
  <si>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</si>
  <si>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</si>
  <si>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</si>
  <si>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</si>
  <si>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</si>
  <si>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</si>
  <si>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</si>
  <si>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</si>
  <si>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</si>
  <si>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</si>
  <si>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</si>
  <si>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</si>
  <si>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</si>
  <si>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</si>
  <si>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</si>
  <si>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</si>
  <si>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</si>
  <si>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</si>
  <si>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</si>
  <si>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</si>
  <si>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</si>
  <si>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</si>
  <si>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</si>
  <si>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</si>
  <si>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</si>
  <si>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</si>
  <si>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</si>
  <si>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</si>
  <si>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</si>
  <si>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</si>
  <si>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</si>
  <si>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</si>
  <si>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</si>
  <si>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</si>
  <si>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</si>
  <si>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</si>
  <si>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</si>
  <si>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</si>
  <si>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</si>
  <si>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</si>
  <si>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</si>
  <si>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</si>
  <si>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</si>
  <si>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</si>
  <si>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</si>
  <si>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</si>
  <si>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</si>
  <si>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</si>
  <si>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</si>
  <si>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</si>
  <si>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</si>
  <si>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</si>
  <si>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</si>
  <si>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</si>
  <si>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</si>
  <si>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</si>
  <si>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</si>
  <si>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</si>
  <si>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</si>
  <si>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</si>
  <si>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</si>
  <si>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</si>
  <si>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</si>
  <si>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</si>
  <si>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</si>
  <si>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</si>
  <si>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</si>
  <si>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</si>
  <si>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</si>
  <si>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</si>
  <si>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</si>
  <si>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</si>
  <si>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</si>
  <si>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</si>
  <si>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</si>
  <si>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</si>
  <si>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</si>
  <si>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</si>
  <si>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</si>
  <si>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</si>
  <si>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</si>
  <si>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</si>
  <si>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</si>
  <si>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</si>
  <si>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</si>
  <si>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</si>
  <si>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</si>
  <si>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</si>
  <si>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</si>
  <si>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</si>
  <si>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</si>
  <si>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</si>
  <si>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</si>
  <si>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</si>
  <si>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</si>
  <si>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</si>
  <si>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</si>
  <si>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</si>
  <si>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</si>
  <si>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</si>
  <si>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</si>
  <si>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</si>
  <si>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</si>
  <si>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</si>
  <si>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</si>
  <si>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</si>
  <si>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</si>
  <si>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</si>
  <si>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</si>
  <si>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</si>
  <si>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</si>
  <si>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</si>
  <si>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</si>
  <si>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</si>
  <si>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</si>
  <si>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</si>
  <si>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</si>
  <si>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</si>
  <si>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</si>
  <si>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</si>
  <si>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</si>
  <si>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</si>
  <si>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</si>
  <si>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</si>
  <si>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</si>
  <si>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</si>
  <si>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</si>
  <si>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</si>
  <si>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</si>
  <si>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</si>
  <si>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</si>
  <si>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</si>
  <si>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</si>
  <si>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</si>
  <si>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</si>
  <si>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</si>
  <si>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</si>
  <si>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</si>
  <si>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</si>
  <si>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</si>
  <si>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</si>
  <si>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</si>
  <si>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</si>
  <si>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</si>
  <si>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</si>
  <si>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</si>
  <si>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</si>
  <si>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</si>
  <si>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</si>
  <si>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</si>
  <si>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</si>
  <si>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</si>
  <si>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</si>
  <si>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</si>
  <si>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</si>
  <si>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</si>
  <si>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</si>
  <si>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</si>
  <si>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</si>
  <si>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</si>
  <si>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</si>
  <si>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</si>
  <si>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</si>
  <si>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</si>
  <si>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</si>
  <si>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</si>
  <si>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</si>
  <si>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</si>
  <si>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</si>
  <si>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</si>
  <si>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</si>
  <si>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</si>
  <si>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</si>
  <si>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</si>
  <si>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</si>
  <si>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</si>
  <si>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</si>
  <si>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</si>
  <si>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</si>
  <si>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</si>
  <si>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</si>
  <si>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</si>
  <si>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</si>
  <si>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</si>
  <si>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</si>
  <si>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</si>
  <si>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</si>
  <si>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</si>
  <si>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</si>
  <si>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</si>
  <si>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</si>
  <si>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</si>
  <si>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</si>
  <si>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</si>
  <si>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</si>
  <si>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</si>
  <si>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</si>
  <si>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</si>
  <si>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</si>
  <si>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</si>
  <si>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</si>
  <si>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</si>
  <si>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</si>
  <si>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</si>
  <si>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</si>
  <si>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</si>
  <si>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</si>
  <si>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</si>
  <si>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</si>
  <si>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</si>
  <si>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</si>
  <si>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</si>
  <si>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</si>
  <si>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</si>
  <si>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</si>
  <si>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</si>
  <si>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</si>
  <si>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</si>
  <si>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</si>
  <si>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</si>
  <si>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</si>
  <si>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</si>
  <si>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</si>
  <si>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</si>
  <si>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</si>
  <si>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</si>
  <si>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</si>
  <si>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</si>
  <si>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</si>
  <si>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</si>
  <si>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</si>
  <si>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</si>
  <si>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</si>
  <si>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</si>
  <si>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</si>
  <si>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</si>
  <si>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</si>
  <si>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</si>
  <si>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</si>
  <si>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</si>
  <si>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</si>
  <si>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</si>
  <si>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</si>
  <si>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</si>
  <si>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</si>
  <si>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</si>
  <si>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</si>
  <si>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</si>
  <si>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</si>
  <si>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</si>
  <si>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</si>
  <si>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</si>
  <si>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</si>
  <si>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</si>
  <si>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</si>
  <si>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</si>
  <si>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</si>
  <si>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</si>
  <si>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</si>
  <si>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</si>
  <si>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</si>
  <si>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</si>
  <si>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</si>
  <si>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</si>
  <si>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</si>
  <si>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</si>
  <si>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</si>
  <si>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</si>
  <si>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</si>
  <si>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</si>
  <si>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</si>
  <si>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</si>
  <si>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</si>
  <si>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</si>
  <si>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</si>
  <si>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</si>
  <si>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</si>
  <si>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</si>
  <si>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</si>
  <si>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</si>
  <si>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</si>
  <si>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</si>
  <si>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</si>
  <si>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</si>
  <si>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</si>
  <si>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</si>
  <si>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</si>
  <si>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</si>
  <si>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</si>
  <si>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</si>
  <si>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</si>
  <si>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</si>
  <si>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</si>
  <si>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</si>
  <si>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</si>
  <si>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</si>
  <si>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</si>
  <si>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</si>
  <si>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</si>
  <si>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</si>
  <si>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</si>
  <si>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</si>
  <si>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</si>
  <si>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</si>
  <si>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</si>
  <si>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</si>
  <si>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</si>
  <si>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</si>
  <si>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</si>
  <si>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</si>
  <si>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</si>
  <si>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</si>
  <si>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</si>
  <si>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</si>
  <si>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</si>
  <si>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</si>
  <si>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</si>
  <si>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</si>
  <si>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</si>
  <si>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</si>
  <si>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</si>
  <si>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</si>
  <si>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</si>
  <si>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</si>
  <si>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</si>
  <si>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</si>
  <si>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</si>
  <si>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</si>
  <si>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</si>
  <si>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</si>
  <si>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</si>
  <si>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</si>
  <si>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</si>
  <si>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</si>
  <si>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</si>
  <si>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</si>
  <si>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</si>
  <si>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</si>
  <si>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</si>
  <si>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</si>
  <si>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</si>
  <si>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</si>
  <si>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</si>
  <si>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</si>
  <si>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</si>
  <si>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</si>
  <si>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</si>
  <si>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</si>
  <si>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</si>
  <si>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</si>
  <si>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</si>
  <si>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</si>
  <si>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</si>
  <si>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</si>
  <si>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</si>
  <si>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</si>
  <si>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</si>
  <si>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</si>
  <si>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</si>
  <si>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</si>
  <si>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</si>
  <si>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</si>
  <si>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</si>
  <si>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</si>
  <si>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</si>
  <si>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</si>
  <si>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</si>
  <si>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</si>
  <si>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</si>
  <si>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</si>
  <si>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</si>
  <si>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</si>
  <si>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</si>
  <si>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</si>
  <si>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</si>
  <si>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</si>
  <si>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</si>
  <si>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</si>
  <si>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</si>
  <si>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</si>
  <si>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</si>
  <si>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</si>
  <si>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</si>
  <si>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</si>
  <si>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</si>
  <si>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</si>
  <si>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</si>
  <si>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</si>
  <si>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</si>
  <si>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</si>
  <si>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</si>
  <si>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</si>
  <si>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</si>
  <si>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</si>
  <si>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</si>
  <si>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</si>
  <si>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</si>
  <si>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</si>
  <si>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</si>
  <si>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</si>
  <si>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</si>
  <si>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</si>
  <si>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</si>
  <si>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</si>
  <si>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</si>
  <si>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</si>
  <si>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</si>
  <si>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</si>
  <si>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</si>
  <si>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</si>
  <si>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</si>
  <si>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</si>
  <si>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</si>
  <si>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</si>
  <si>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</si>
  <si>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</si>
  <si>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</si>
  <si>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</si>
  <si>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</si>
  <si>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</si>
  <si>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</si>
  <si>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</si>
  <si>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</si>
  <si>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</si>
  <si>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</si>
  <si>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</si>
  <si>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</si>
  <si>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</si>
  <si>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</si>
  <si>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</si>
  <si>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</si>
  <si>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</si>
  <si>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</si>
  <si>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</si>
  <si>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</si>
  <si>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</si>
  <si>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</si>
  <si>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</si>
  <si>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</si>
  <si>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</si>
  <si>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</si>
  <si>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</si>
  <si>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</si>
  <si>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</si>
  <si>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</si>
  <si>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</si>
  <si>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</si>
  <si>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</si>
  <si>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</si>
  <si>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</si>
  <si>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</si>
  <si>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</si>
  <si>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</si>
  <si>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</si>
  <si>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</si>
  <si>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</si>
  <si>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</si>
  <si>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</si>
  <si>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</si>
  <si>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</si>
  <si>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</si>
  <si>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</si>
  <si>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</si>
  <si>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</si>
  <si>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</si>
  <si>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</si>
  <si>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</si>
  <si>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</si>
  <si>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</si>
  <si>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</si>
  <si>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</si>
  <si>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</si>
  <si>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</si>
  <si>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</si>
  <si>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</si>
  <si>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</si>
  <si>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</si>
  <si>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</si>
  <si>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</si>
  <si>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</si>
  <si>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</si>
  <si>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</si>
  <si>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</si>
  <si>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</si>
  <si>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</si>
  <si>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</si>
  <si>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</si>
  <si>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</si>
  <si>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</si>
  <si>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</si>
  <si>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</si>
  <si>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</si>
  <si>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</si>
  <si>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</si>
  <si>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</si>
  <si>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</si>
  <si>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</si>
  <si>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</si>
  <si>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</si>
  <si>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</si>
  <si>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</si>
  <si>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</si>
  <si>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</si>
  <si>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</si>
  <si>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</si>
  <si>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</si>
  <si>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</si>
  <si>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</si>
  <si>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</si>
  <si>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</si>
  <si>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</si>
  <si>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</si>
  <si>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</si>
  <si>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</si>
  <si>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</si>
  <si>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</si>
  <si>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</si>
  <si>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</si>
  <si>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</si>
  <si>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</si>
  <si>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</si>
  <si>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</si>
  <si>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</si>
  <si>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</si>
  <si>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</si>
  <si>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</si>
  <si>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</si>
  <si>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</si>
  <si>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</si>
  <si>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</si>
  <si>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</si>
  <si>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</si>
  <si>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</si>
  <si>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</si>
  <si>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</si>
  <si>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</si>
  <si>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</si>
  <si>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</si>
  <si>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</si>
  <si>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</si>
  <si>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</si>
  <si>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</si>
  <si>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</si>
  <si>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</si>
  <si>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</si>
  <si>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</si>
  <si>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</si>
  <si>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</si>
  <si>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</si>
  <si>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</si>
  <si>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</si>
  <si>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</si>
  <si>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</si>
  <si>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</si>
  <si>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</si>
  <si>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</si>
  <si>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</si>
  <si>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</si>
  <si>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</si>
  <si>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</si>
  <si>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</si>
  <si>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</si>
  <si>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</si>
  <si>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</si>
  <si>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</si>
  <si>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</si>
  <si>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</si>
  <si>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</si>
  <si>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</si>
  <si>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</si>
  <si>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</si>
  <si>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</si>
  <si>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</si>
  <si>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</si>
  <si>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</si>
  <si>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</si>
  <si>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</si>
  <si>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</si>
  <si>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</si>
  <si>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</si>
  <si>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</si>
  <si>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</si>
  <si>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</si>
  <si>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</si>
  <si>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</si>
  <si>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</si>
  <si>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</si>
  <si>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</si>
  <si>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</si>
  <si>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</si>
  <si>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</si>
  <si>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</si>
  <si>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</si>
  <si>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</si>
  <si>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</si>
  <si>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</si>
  <si>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</si>
  <si>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</si>
  <si>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</si>
  <si>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</si>
  <si>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</si>
  <si>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</si>
  <si>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</si>
  <si>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</si>
  <si>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</si>
  <si>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</si>
  <si>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</si>
  <si>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</si>
  <si>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</si>
  <si>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</si>
  <si>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</si>
  <si>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</si>
  <si>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</si>
  <si>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</si>
  <si>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</si>
  <si>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</si>
  <si>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</si>
  <si>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</si>
  <si>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</si>
  <si>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</si>
  <si>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</si>
  <si>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</si>
  <si>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</si>
  <si>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</si>
  <si>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</si>
  <si>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</si>
  <si>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</si>
  <si>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</si>
  <si>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</si>
  <si>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</si>
  <si>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</si>
  <si>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</si>
  <si>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</si>
  <si>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</si>
  <si>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</si>
  <si>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</si>
  <si>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</si>
  <si>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</si>
  <si>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</si>
  <si>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</si>
  <si>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</si>
  <si>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</si>
  <si>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</si>
  <si>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</si>
  <si>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</si>
  <si>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</si>
  <si>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</si>
  <si>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</si>
  <si>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</si>
  <si>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</si>
  <si>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</si>
  <si>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</si>
  <si>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</si>
  <si>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</si>
  <si>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</si>
  <si>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</si>
  <si>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</si>
  <si>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</si>
  <si>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</si>
  <si>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</si>
  <si>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</si>
  <si>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</si>
  <si>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</si>
  <si>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</si>
  <si>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</si>
  <si>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</si>
  <si>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</si>
  <si>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</si>
  <si>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</si>
  <si>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</si>
  <si>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</si>
  <si>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</si>
  <si>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</si>
  <si>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</si>
  <si>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</si>
  <si>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</si>
  <si>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</si>
  <si>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</si>
  <si>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</si>
  <si>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</si>
  <si>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</si>
  <si>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</si>
  <si>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</si>
  <si>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</si>
  <si>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</si>
  <si>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</si>
  <si>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</si>
  <si>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</si>
  <si>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</si>
  <si>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</si>
  <si>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</si>
  <si>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</si>
  <si>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</si>
  <si>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</si>
  <si>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</si>
  <si>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</si>
  <si>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</si>
  <si>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</si>
  <si>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</si>
  <si>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</si>
  <si>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</si>
  <si>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</si>
  <si>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</si>
  <si>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</si>
  <si>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</si>
  <si>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</si>
  <si>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</si>
  <si>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</si>
  <si>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</si>
  <si>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</si>
  <si>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</si>
  <si>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</si>
  <si>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</si>
  <si>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</si>
  <si>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</si>
  <si>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</si>
  <si>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</si>
  <si>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</si>
  <si>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</si>
  <si>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</si>
  <si>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</si>
  <si>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</si>
  <si>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</si>
  <si>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</si>
  <si>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</si>
  <si>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</si>
  <si>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</si>
  <si>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</si>
  <si>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</si>
  <si>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</si>
  <si>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</si>
  <si>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</si>
  <si>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</si>
  <si>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</si>
  <si>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</si>
  <si>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</si>
  <si>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</si>
  <si>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</si>
  <si>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</si>
  <si>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</si>
  <si>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</si>
  <si>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</si>
  <si>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</si>
  <si>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</si>
  <si>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</si>
  <si>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</si>
  <si>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</si>
  <si>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</si>
  <si>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</si>
  <si>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</si>
  <si>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</si>
  <si>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</si>
  <si>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</si>
  <si>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</si>
  <si>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</si>
  <si>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</si>
  <si>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</si>
  <si>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</si>
  <si>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</si>
  <si>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</si>
  <si>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</si>
  <si>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</si>
  <si>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</si>
  <si>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</si>
  <si>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</si>
  <si>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</si>
  <si>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</si>
  <si>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</si>
  <si>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</si>
  <si>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</si>
  <si>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</si>
  <si>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</si>
  <si>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</si>
  <si>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</si>
  <si>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</si>
  <si>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</si>
  <si>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</si>
  <si>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</si>
  <si>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</si>
  <si>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</si>
  <si>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</si>
  <si>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</si>
  <si>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</si>
  <si>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</si>
  <si>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</si>
  <si>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</si>
  <si>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</si>
  <si>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</si>
  <si>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</si>
  <si>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</si>
  <si>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</si>
  <si>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</si>
  <si>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</si>
  <si>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</si>
  <si>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</si>
  <si>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</si>
  <si>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</si>
  <si>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</si>
  <si>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</si>
  <si>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</si>
  <si>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</si>
  <si>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</si>
  <si>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</si>
  <si>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</si>
  <si>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</si>
  <si>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</si>
  <si>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</si>
  <si>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</si>
  <si>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</si>
  <si>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</si>
  <si>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</si>
  <si>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</si>
  <si>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</si>
  <si>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</si>
  <si>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</si>
  <si>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</si>
  <si>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</si>
  <si>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</si>
  <si>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</si>
  <si>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</si>
  <si>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</si>
  <si>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</si>
  <si>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</si>
  <si>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</si>
  <si>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</si>
  <si>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</si>
  <si>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</si>
  <si>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</si>
  <si>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</si>
  <si>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</si>
  <si>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</si>
  <si>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</si>
  <si>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</si>
  <si>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</si>
  <si>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</si>
  <si>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</si>
  <si>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</si>
  <si>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</si>
  <si>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</si>
  <si>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</si>
  <si>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</si>
  <si>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</si>
  <si>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</si>
  <si>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</si>
  <si>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</si>
  <si>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</si>
  <si>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</si>
  <si>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</si>
  <si>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</si>
  <si>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</si>
  <si>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</si>
  <si>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</si>
  <si>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</si>
  <si>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</si>
  <si>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</si>
  <si>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</si>
  <si>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</si>
  <si>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</si>
  <si>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</si>
  <si>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</si>
  <si>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</si>
  <si>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</si>
  <si>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</si>
  <si>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</si>
  <si>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</si>
  <si>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</si>
  <si>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</si>
  <si>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</si>
  <si>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</si>
  <si>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</si>
  <si>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</si>
  <si>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</si>
  <si>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</si>
  <si>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</si>
  <si>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</si>
  <si>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</si>
  <si>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</si>
  <si>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</si>
  <si>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</si>
  <si>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</si>
  <si>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</si>
  <si>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</si>
  <si>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</si>
  <si>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</si>
  <si>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</si>
  <si>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</si>
  <si>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</si>
  <si>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</si>
  <si>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</si>
  <si>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</si>
  <si>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</si>
  <si>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</si>
  <si>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</si>
  <si>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</si>
  <si>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</si>
  <si>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</si>
  <si>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</si>
  <si>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</si>
  <si>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</si>
  <si>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</si>
  <si>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</si>
  <si>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</si>
  <si>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</si>
  <si>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</si>
  <si>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</si>
  <si>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</si>
  <si>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</si>
  <si>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</si>
  <si>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</si>
  <si>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</si>
  <si>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</si>
  <si>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</si>
  <si>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</si>
  <si>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</si>
  <si>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</si>
  <si>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</si>
  <si>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</si>
  <si>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</si>
  <si>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</si>
  <si>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</si>
  <si>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</si>
  <si>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</si>
  <si>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</si>
  <si>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</si>
  <si>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</si>
  <si>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</si>
  <si>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</si>
  <si>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</si>
  <si>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</si>
  <si>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</si>
  <si>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</si>
  <si>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</si>
  <si>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</si>
  <si>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</si>
  <si>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</si>
  <si>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</si>
  <si>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</si>
  <si>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</si>
  <si>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</si>
  <si>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</si>
  <si>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</si>
  <si>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</si>
  <si>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</si>
  <si>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</si>
  <si>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</si>
  <si>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</si>
  <si>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</si>
  <si>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</si>
  <si>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</si>
  <si>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</si>
  <si>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</si>
  <si>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</si>
  <si>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</si>
  <si>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</si>
  <si>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</si>
  <si>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</si>
  <si>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</si>
  <si>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</si>
  <si>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</si>
  <si>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</si>
  <si>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</si>
  <si>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</si>
  <si>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</si>
  <si>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</si>
  <si>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</si>
  <si>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</si>
  <si>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</si>
  <si>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</si>
  <si>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</si>
  <si>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</si>
  <si>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</si>
  <si>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</si>
  <si>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</si>
  <si>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</si>
  <si>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</si>
  <si>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</si>
  <si>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</si>
  <si>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</si>
  <si>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</si>
  <si>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</si>
  <si>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</si>
  <si>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</si>
  <si>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</si>
  <si>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</si>
  <si>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</si>
  <si>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</si>
  <si>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</si>
  <si>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</si>
  <si>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</si>
  <si>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</si>
  <si>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</si>
  <si>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</si>
  <si>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</si>
  <si>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</si>
  <si>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</si>
  <si>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</si>
  <si>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</si>
  <si>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</si>
  <si>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</si>
  <si>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</si>
  <si>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</si>
  <si>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</si>
  <si>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</si>
  <si>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</si>
  <si>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</si>
  <si>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</si>
  <si>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</si>
  <si>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</si>
  <si>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</si>
  <si>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</si>
  <si>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</si>
  <si>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</si>
  <si>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</si>
  <si>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</si>
  <si>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</si>
  <si>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</si>
  <si>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</si>
  <si>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</si>
  <si>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</si>
  <si>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</si>
  <si>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</si>
  <si>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</si>
  <si>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</si>
  <si>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</si>
  <si>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</si>
  <si>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</si>
  <si>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</si>
  <si>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</si>
  <si>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</si>
  <si>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</si>
  <si>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</si>
  <si>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</si>
  <si>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</si>
  <si>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</si>
  <si>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</si>
  <si>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</si>
  <si>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</si>
  <si>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</si>
  <si>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</si>
  <si>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</si>
  <si>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</si>
  <si>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</si>
  <si>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</si>
  <si>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</si>
  <si>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</si>
  <si>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</si>
  <si>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</si>
  <si>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</si>
  <si>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</si>
  <si>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</si>
  <si>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</si>
  <si>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</si>
  <si>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</si>
  <si>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</si>
  <si>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</si>
  <si>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</si>
  <si>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</si>
  <si>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</si>
  <si>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</si>
  <si>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</si>
  <si>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</si>
  <si>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</si>
  <si>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</si>
  <si>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</si>
  <si>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</si>
  <si>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</si>
  <si>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</si>
  <si>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</si>
  <si>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</si>
  <si>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</si>
  <si>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</si>
  <si>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</si>
  <si>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</si>
  <si>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</si>
  <si>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</si>
  <si>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</si>
  <si>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</si>
  <si>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</si>
  <si>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</si>
  <si>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</si>
  <si>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</si>
  <si>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</si>
  <si>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</si>
  <si>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</si>
  <si>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</si>
  <si>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</si>
  <si>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</si>
  <si>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</si>
  <si>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</si>
  <si>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</si>
  <si>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</si>
  <si>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</si>
  <si>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</si>
  <si>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</si>
  <si>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</si>
  <si>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</si>
  <si>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</si>
  <si>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</si>
  <si>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</si>
  <si>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</si>
  <si>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</si>
  <si>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</si>
  <si>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</si>
  <si>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</si>
  <si>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</si>
  <si>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</si>
  <si>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</si>
  <si>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</si>
  <si>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</si>
  <si>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</si>
  <si>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</si>
  <si>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</si>
  <si>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</si>
  <si>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</si>
  <si>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</si>
  <si>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</si>
  <si>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</si>
  <si>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</si>
  <si>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</si>
  <si>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</si>
  <si>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</si>
  <si>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</si>
  <si>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</si>
  <si>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</si>
  <si>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</si>
  <si>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</si>
  <si>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</si>
  <si>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</si>
  <si>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</si>
  <si>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</si>
  <si>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</si>
  <si>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</si>
  <si>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</si>
  <si>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</si>
  <si>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</si>
  <si>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</si>
  <si>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</si>
  <si>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</si>
  <si>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</si>
  <si>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</si>
  <si>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</si>
  <si>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</si>
  <si>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</si>
  <si>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</si>
  <si>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</si>
  <si>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</si>
  <si>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</si>
  <si>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</si>
  <si>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</si>
  <si>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</si>
  <si>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</si>
  <si>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</si>
  <si>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</si>
  <si>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</si>
  <si>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</si>
  <si>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</si>
  <si>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</si>
  <si>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</si>
  <si>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</si>
  <si>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</si>
  <si>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</si>
  <si>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</si>
  <si>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</si>
  <si>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</si>
  <si>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</si>
  <si>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</si>
  <si>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</si>
  <si>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</si>
  <si>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</si>
  <si>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</si>
  <si>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</si>
  <si>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</si>
  <si>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</si>
  <si>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</si>
  <si>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</si>
  <si>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</si>
  <si>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</si>
  <si>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</si>
  <si>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</si>
  <si>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</si>
  <si>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</si>
  <si>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</si>
  <si>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</si>
  <si>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</si>
  <si>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</si>
  <si>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</si>
  <si>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</si>
  <si>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</si>
  <si>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</si>
  <si>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</si>
  <si>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</si>
  <si>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</si>
  <si>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</si>
  <si>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</si>
  <si>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</si>
  <si>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</si>
  <si>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</si>
  <si>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</si>
  <si>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</si>
  <si>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</si>
  <si>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</si>
  <si>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</si>
  <si>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</si>
  <si>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</si>
  <si>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</si>
  <si>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</si>
  <si>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</si>
  <si>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</si>
  <si>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</si>
  <si>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</si>
  <si>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</si>
  <si>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</si>
  <si>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</si>
  <si>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</si>
  <si>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</si>
  <si>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</si>
  <si>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</si>
  <si>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</si>
  <si>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</si>
  <si>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</si>
  <si>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</si>
  <si>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</si>
  <si>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</si>
  <si>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</si>
  <si>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</si>
  <si>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</si>
  <si>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</si>
  <si>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</si>
  <si>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</si>
  <si>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</si>
  <si>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</si>
  <si>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</si>
  <si>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</si>
  <si>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</si>
  <si>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</si>
  <si>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</si>
  <si>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</si>
  <si>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</si>
  <si>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</si>
  <si>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</si>
  <si>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</si>
  <si>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</si>
  <si>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</si>
  <si>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</si>
  <si>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</si>
  <si>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</si>
  <si>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</si>
  <si>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</si>
  <si>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</si>
  <si>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</si>
  <si>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</si>
  <si>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</si>
  <si>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</si>
  <si>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</si>
  <si>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</si>
  <si>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</si>
  <si>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</si>
  <si>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</si>
  <si>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</si>
  <si>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</si>
  <si>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</si>
  <si>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</si>
  <si>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</si>
  <si>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</si>
  <si>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</si>
  <si>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</si>
  <si>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</si>
  <si>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</si>
  <si>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</si>
  <si>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</si>
  <si>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</si>
  <si>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</si>
  <si>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</si>
  <si>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</si>
  <si>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</si>
  <si>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</si>
  <si>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</si>
  <si>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</si>
  <si>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</si>
  <si>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</si>
  <si>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</si>
  <si>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</si>
  <si>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</si>
  <si>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</si>
  <si>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</si>
  <si>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</si>
  <si>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</si>
  <si>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</si>
  <si>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</si>
  <si>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</si>
  <si>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</si>
  <si>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</si>
  <si>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</si>
  <si>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</si>
  <si>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</si>
  <si>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</si>
  <si>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</si>
  <si>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</si>
  <si>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</si>
  <si>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</si>
  <si>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</si>
  <si>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</si>
  <si>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</si>
  <si>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</si>
  <si>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</si>
  <si>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</si>
  <si>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</si>
  <si>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</si>
  <si>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</si>
  <si>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</si>
  <si>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</si>
  <si>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</si>
  <si>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</si>
  <si>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</si>
  <si>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</si>
  <si>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</si>
  <si>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</si>
  <si>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</si>
  <si>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</si>
  <si>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</si>
  <si>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</si>
  <si>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</si>
  <si>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</si>
  <si>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</si>
  <si>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</si>
  <si>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</si>
  <si>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</si>
  <si>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</si>
  <si>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</si>
  <si>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</si>
  <si>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</si>
  <si>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</si>
  <si>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</si>
  <si>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</si>
  <si>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</si>
  <si>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</si>
  <si>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</si>
  <si>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</si>
  <si>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</si>
  <si>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</si>
  <si>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</si>
  <si>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</si>
  <si>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</si>
  <si>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</si>
  <si>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</si>
  <si>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</si>
  <si>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</si>
  <si>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</si>
  <si>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</si>
  <si>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</si>
  <si>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</si>
  <si>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</si>
  <si>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</si>
  <si>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</si>
  <si>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</si>
  <si>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</si>
  <si>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</si>
  <si>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</si>
  <si>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</si>
  <si>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</si>
  <si>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</si>
  <si>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</si>
  <si>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</si>
  <si>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</si>
  <si>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</si>
  <si>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</si>
  <si>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</si>
  <si>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</si>
  <si>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</si>
  <si>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</si>
  <si>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</si>
  <si>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</si>
  <si>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</si>
  <si>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</si>
  <si>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</si>
  <si>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</si>
  <si>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</si>
  <si>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</si>
  <si>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</si>
  <si>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</si>
  <si>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</si>
  <si>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</si>
  <si>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</si>
  <si>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</si>
  <si>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</si>
  <si>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</si>
  <si>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</si>
  <si>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</si>
  <si>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</si>
  <si>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</si>
  <si>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</si>
  <si>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</si>
  <si>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</si>
  <si>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</si>
  <si>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</si>
  <si>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</si>
  <si>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</si>
  <si>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</si>
  <si>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</si>
  <si>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</si>
  <si>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</si>
  <si>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</si>
  <si>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</si>
  <si>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</si>
  <si>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</si>
  <si>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</si>
  <si>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</si>
  <si>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</si>
  <si>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</si>
  <si>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</si>
  <si>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</si>
  <si>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</si>
  <si>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</si>
  <si>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</si>
  <si>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</si>
  <si>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</si>
  <si>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</si>
  <si>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</si>
  <si>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</si>
  <si>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</si>
  <si>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</si>
  <si>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</si>
  <si>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</si>
  <si>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</si>
  <si>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</si>
  <si>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</si>
  <si>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</si>
  <si>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</si>
  <si>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</si>
  <si>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</si>
  <si>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</si>
  <si>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</si>
  <si>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</si>
  <si>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</si>
  <si>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</si>
  <si>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</si>
  <si>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</si>
  <si>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</si>
  <si>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</si>
  <si>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</si>
  <si>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</si>
  <si>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</si>
  <si>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</si>
  <si>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</si>
  <si>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</si>
  <si>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</si>
  <si>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</si>
  <si>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</si>
  <si>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</si>
  <si>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</si>
  <si>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</si>
  <si>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</si>
  <si>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</si>
  <si>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</si>
  <si>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</si>
  <si>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</si>
  <si>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</si>
  <si>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</si>
  <si>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</si>
  <si>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</si>
  <si>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</si>
  <si>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</si>
  <si>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</si>
  <si>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</si>
  <si>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</si>
  <si>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</si>
  <si>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</si>
  <si>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</si>
  <si>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</si>
  <si>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</si>
  <si>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</si>
  <si>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</si>
  <si>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</si>
  <si>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</si>
  <si>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</si>
  <si>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</si>
  <si>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</si>
  <si>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</si>
  <si>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</si>
  <si>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</si>
  <si>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</si>
  <si>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</si>
  <si>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</si>
  <si>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</si>
  <si>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</si>
  <si>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</si>
  <si>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</si>
  <si>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</si>
  <si>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</si>
  <si>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</si>
  <si>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</si>
  <si>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</si>
  <si>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</si>
  <si>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</si>
  <si>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</si>
  <si>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</si>
  <si>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</si>
  <si>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</si>
  <si>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</si>
  <si>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</si>
  <si>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</si>
  <si>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</si>
  <si>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</si>
  <si>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</si>
  <si>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</si>
  <si>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</si>
  <si>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</si>
  <si>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</si>
  <si>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</si>
  <si>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</si>
  <si>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</si>
  <si>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</si>
  <si>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</si>
  <si>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</si>
  <si>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</si>
  <si>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</si>
  <si>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</si>
  <si>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</si>
  <si>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</si>
  <si>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</si>
  <si>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</si>
  <si>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</si>
  <si>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</si>
  <si>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</si>
  <si>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</si>
  <si>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</si>
  <si>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</si>
  <si>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</si>
  <si>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</si>
  <si>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</si>
  <si>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</si>
  <si>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</si>
  <si>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</si>
  <si>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</si>
  <si>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</si>
  <si>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</si>
  <si>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</si>
  <si>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</si>
  <si>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</si>
  <si>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</si>
  <si>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</si>
  <si>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</si>
  <si>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</si>
  <si>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</si>
  <si>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</si>
  <si>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</si>
  <si>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</si>
  <si>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</si>
  <si>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</si>
  <si>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</si>
  <si>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</si>
  <si>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</si>
  <si>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</si>
  <si>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</si>
  <si>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</si>
  <si>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</si>
  <si>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</si>
  <si>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</si>
  <si>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</si>
  <si>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</si>
  <si>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</si>
  <si>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</si>
  <si>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</si>
  <si>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</si>
  <si>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</si>
  <si>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</si>
  <si>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</si>
  <si>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</si>
  <si>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</si>
  <si>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</si>
  <si>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</si>
  <si>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</si>
  <si>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</si>
  <si>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</si>
  <si>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</si>
  <si>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</si>
  <si>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</si>
  <si>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</si>
  <si>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</si>
  <si>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</si>
  <si>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</si>
  <si>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</si>
  <si>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</si>
  <si>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</si>
  <si>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</si>
  <si>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</si>
  <si>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</si>
  <si>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</si>
  <si>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</si>
  <si>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</si>
  <si>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</si>
  <si>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</si>
  <si>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</si>
  <si>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</si>
  <si>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</si>
  <si>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</si>
  <si>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</si>
  <si>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</si>
  <si>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</si>
  <si>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</si>
  <si>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</si>
  <si>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</si>
  <si>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</si>
  <si>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</si>
  <si>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</si>
  <si>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</si>
  <si>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</si>
  <si>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</si>
  <si>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</si>
  <si>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</si>
  <si>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</si>
  <si>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</si>
  <si>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</si>
  <si>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</si>
  <si>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</si>
  <si>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</si>
  <si>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</si>
  <si>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</si>
  <si>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</si>
  <si>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</si>
  <si>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</si>
  <si>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</si>
  <si>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</si>
  <si>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</si>
  <si>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</si>
  <si>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</si>
  <si>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</si>
  <si>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</si>
  <si>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</si>
  <si>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</si>
  <si>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</si>
  <si>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</si>
  <si>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</si>
  <si>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</si>
  <si>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</si>
  <si>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</si>
  <si>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</si>
  <si>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</si>
  <si>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</si>
  <si>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</si>
  <si>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</si>
  <si>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</si>
  <si>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</si>
  <si>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</si>
  <si>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</si>
  <si>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</si>
  <si>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</si>
  <si>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</si>
  <si>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</si>
  <si>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</si>
  <si>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</si>
  <si>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</si>
  <si>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</si>
  <si>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</si>
  <si>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</si>
  <si>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</si>
  <si>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</si>
  <si>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</si>
  <si>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</si>
  <si>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</si>
  <si>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</si>
  <si>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</si>
  <si>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</si>
  <si>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</si>
  <si>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</si>
  <si>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</si>
  <si>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</si>
  <si>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</si>
  <si>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</si>
  <si>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</si>
  <si>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</si>
  <si>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</si>
  <si>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</si>
  <si>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</si>
  <si>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</si>
  <si>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</si>
  <si>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</si>
  <si>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</si>
  <si>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</si>
  <si>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</si>
  <si>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</si>
  <si>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</si>
  <si>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</si>
  <si>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</si>
  <si>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</si>
  <si>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</si>
  <si>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</si>
  <si>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</si>
  <si>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</si>
  <si>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</si>
  <si>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</si>
  <si>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</si>
  <si>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</si>
  <si>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</si>
  <si>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</si>
  <si>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</si>
  <si>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</si>
  <si>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</si>
  <si>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</si>
  <si>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</si>
  <si>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</si>
  <si>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</si>
  <si>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</si>
  <si>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</si>
  <si>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</si>
  <si>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</si>
  <si>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</si>
  <si>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</si>
  <si>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</si>
  <si>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</si>
  <si>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</si>
  <si>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</si>
  <si>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</si>
  <si>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</si>
  <si>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</si>
  <si>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</si>
  <si>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</si>
  <si>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</si>
  <si>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</si>
  <si>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</si>
  <si>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</si>
  <si>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</si>
  <si>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</si>
  <si>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</si>
  <si>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</si>
  <si>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</si>
  <si>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</si>
  <si>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</si>
  <si>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</si>
  <si>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</si>
  <si>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</si>
  <si>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</si>
  <si>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</si>
  <si>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</si>
  <si>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</si>
  <si>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</si>
  <si>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</si>
  <si>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</si>
  <si>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</si>
  <si>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</si>
  <si>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</si>
  <si>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</si>
  <si>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</si>
  <si>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</si>
  <si>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</si>
  <si>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</si>
  <si>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</si>
  <si>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</si>
  <si>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</si>
  <si>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</si>
  <si>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</si>
  <si>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</si>
  <si>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</si>
  <si>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</si>
  <si>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</si>
  <si>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</si>
  <si>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</si>
  <si>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</si>
  <si>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</si>
  <si>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</si>
  <si>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</si>
  <si>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</si>
  <si>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</si>
  <si>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</si>
  <si>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</si>
  <si>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</si>
  <si>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</si>
  <si>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</si>
  <si>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</si>
  <si>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</si>
  <si>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</si>
  <si>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</si>
  <si>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</si>
  <si>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</si>
  <si>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</si>
  <si>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</si>
  <si>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</si>
  <si>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</si>
  <si>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</si>
  <si>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</si>
  <si>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</si>
  <si>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</si>
  <si>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</si>
  <si>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</si>
  <si>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</si>
  <si>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</si>
  <si>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</si>
  <si>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</si>
  <si>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</si>
  <si>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</si>
  <si>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</si>
  <si>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</si>
  <si>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</si>
  <si>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</si>
  <si>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</si>
  <si>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</si>
  <si>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</si>
  <si>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</si>
  <si>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</si>
  <si>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</si>
  <si>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</si>
  <si>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</si>
  <si>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</si>
  <si>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</si>
  <si>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</si>
  <si>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</si>
  <si>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</si>
  <si>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</si>
  <si>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</si>
  <si>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</si>
  <si>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</si>
  <si>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</si>
  <si>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</si>
  <si>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</si>
  <si>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</si>
  <si>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</si>
  <si>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</si>
  <si>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</si>
  <si>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</si>
  <si>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</si>
  <si>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</si>
  <si>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</si>
  <si>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</si>
  <si>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</si>
  <si>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</si>
  <si>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</si>
  <si>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</si>
  <si>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</si>
  <si>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</si>
  <si>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</si>
  <si>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</si>
  <si>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</si>
  <si>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</si>
  <si>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</si>
  <si>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</si>
  <si>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</si>
  <si>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</si>
  <si>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</si>
  <si>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</si>
  <si>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</si>
  <si>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</si>
  <si>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</si>
  <si>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</si>
  <si>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</si>
  <si>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</si>
  <si>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</si>
  <si>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</si>
  <si>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</si>
  <si>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</si>
  <si>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</si>
  <si>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</si>
  <si>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</si>
  <si>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</si>
  <si>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</si>
  <si>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</si>
  <si>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</si>
  <si>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</si>
  <si>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</si>
  <si>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</si>
  <si>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</si>
  <si>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</si>
  <si>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</si>
  <si>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</si>
  <si>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</si>
  <si>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</si>
  <si>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</si>
  <si>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</si>
  <si>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</si>
  <si>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</si>
  <si>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</si>
  <si>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</si>
  <si>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</si>
  <si>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</si>
  <si>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</si>
  <si>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</si>
  <si>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</si>
  <si>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</si>
  <si>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</si>
  <si>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</si>
  <si>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</si>
  <si>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</si>
  <si>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</si>
  <si>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</si>
  <si>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</si>
  <si>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</si>
  <si>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</si>
  <si>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</si>
  <si>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</si>
  <si>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</si>
  <si>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</si>
  <si>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</si>
  <si>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</si>
  <si>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</si>
  <si>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</si>
  <si>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</si>
  <si>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</si>
  <si>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</si>
  <si>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</si>
  <si>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</si>
  <si>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</si>
  <si>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</si>
  <si>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</si>
  <si>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</si>
  <si>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</si>
  <si>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</si>
  <si>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</si>
  <si>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</si>
  <si>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</si>
  <si>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</si>
  <si>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</si>
  <si>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</si>
  <si>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</si>
  <si>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</si>
  <si>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</si>
  <si>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</si>
  <si>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</si>
  <si>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</si>
  <si>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</si>
  <si>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</si>
  <si>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</si>
  <si>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</si>
  <si>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</si>
  <si>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</si>
  <si>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</si>
  <si>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</si>
  <si>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</si>
  <si>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</si>
  <si>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</si>
  <si>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</si>
  <si>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</si>
  <si>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</si>
  <si>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</si>
  <si>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</si>
  <si>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</si>
  <si>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</si>
  <si>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</si>
  <si>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</si>
  <si>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</si>
  <si>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</si>
  <si>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</si>
  <si>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</si>
  <si>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</si>
  <si>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</si>
  <si>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</si>
  <si>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</si>
  <si>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</si>
  <si>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</si>
  <si>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</si>
  <si>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</si>
  <si>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</si>
  <si>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</si>
  <si>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</si>
  <si>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</si>
  <si>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</si>
  <si>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</si>
  <si>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</si>
  <si>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</si>
  <si>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</si>
  <si>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</si>
  <si>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</si>
  <si>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</si>
  <si>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</si>
  <si>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</si>
  <si>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</si>
  <si>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</si>
  <si>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</si>
  <si>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</si>
  <si>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</si>
  <si>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</si>
  <si>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</si>
  <si>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</si>
  <si>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</si>
  <si>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</si>
  <si>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</si>
  <si>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</si>
  <si>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</si>
  <si>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</si>
  <si>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</si>
  <si>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</si>
  <si>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</si>
  <si>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</si>
  <si>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</si>
  <si>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</si>
  <si>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</si>
  <si>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</si>
  <si>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</si>
  <si>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</si>
  <si>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</si>
  <si>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</si>
  <si>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</si>
  <si>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</si>
  <si>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</si>
  <si>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</si>
  <si>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</si>
  <si>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</si>
  <si>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</si>
  <si>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</si>
  <si>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</si>
  <si>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</si>
  <si>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</si>
  <si>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</si>
  <si>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</si>
  <si>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</si>
  <si>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</si>
  <si>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</si>
  <si>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</si>
  <si>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</si>
  <si>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</si>
  <si>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</si>
  <si>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</si>
  <si>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</si>
  <si>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</si>
  <si>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</si>
  <si>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</si>
  <si>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</si>
  <si>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</si>
  <si>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</si>
  <si>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</si>
  <si>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</si>
  <si>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</si>
  <si>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</si>
  <si>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</si>
  <si>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</si>
  <si>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</si>
  <si>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</si>
  <si>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</si>
  <si>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</si>
  <si>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</si>
  <si>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</si>
  <si>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</si>
  <si>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</si>
  <si>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</si>
  <si>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</si>
  <si>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</si>
  <si>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</si>
  <si>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</si>
  <si>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</si>
  <si>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</si>
  <si>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</si>
  <si>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</si>
  <si>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</si>
  <si>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</si>
  <si>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</si>
  <si>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</si>
  <si>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</si>
  <si>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</si>
  <si>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</si>
  <si>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</si>
  <si>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</si>
  <si>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</si>
  <si>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</si>
  <si>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</si>
  <si>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</si>
  <si>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</si>
  <si>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</si>
  <si>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</si>
  <si>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</si>
  <si>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</si>
  <si>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</si>
  <si>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</si>
  <si>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</si>
  <si>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</si>
  <si>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</si>
  <si>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</si>
  <si>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</si>
  <si>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</si>
  <si>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</si>
  <si>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</si>
  <si>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</si>
  <si>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</si>
  <si>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</si>
  <si>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</si>
  <si>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</si>
  <si>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</si>
  <si>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</si>
  <si>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</si>
  <si>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</si>
  <si>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</si>
  <si>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</si>
  <si>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</si>
  <si>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</si>
  <si>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</si>
  <si>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</si>
  <si>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</si>
  <si>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</si>
  <si>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</si>
  <si>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</si>
  <si>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</si>
  <si>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</si>
  <si>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</si>
  <si>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</si>
  <si>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</si>
  <si>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</si>
  <si>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</si>
  <si>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</si>
  <si>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</si>
  <si>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</si>
  <si>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</si>
  <si>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</si>
  <si>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</si>
  <si>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</si>
  <si>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</si>
  <si>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</si>
  <si>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</si>
  <si>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</si>
  <si>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</si>
  <si>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</si>
  <si>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</si>
  <si>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</si>
  <si>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</si>
  <si>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</si>
  <si>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</si>
  <si>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</si>
  <si>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</si>
  <si>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</si>
  <si>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</si>
  <si>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</si>
  <si>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</si>
  <si>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</si>
  <si>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</si>
  <si>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</si>
  <si>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</si>
  <si>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</si>
  <si>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</si>
  <si>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</si>
  <si>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</si>
  <si>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</si>
  <si>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</si>
  <si>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</si>
  <si>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</si>
  <si>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</si>
  <si>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</si>
  <si>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</si>
  <si>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</si>
  <si>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</si>
  <si>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</si>
  <si>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</si>
  <si>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</si>
  <si>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</si>
  <si>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</si>
  <si>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</si>
  <si>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</si>
  <si>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</si>
  <si>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</si>
  <si>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</si>
  <si>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</si>
  <si>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</si>
  <si>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</si>
  <si>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</si>
  <si>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</si>
  <si>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</si>
  <si>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</si>
  <si>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</si>
  <si>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</si>
  <si>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</si>
  <si>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</si>
  <si>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</si>
  <si>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</si>
  <si>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</si>
  <si>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</si>
  <si>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</si>
  <si>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</si>
  <si>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</si>
  <si>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</si>
  <si>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</si>
  <si>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</si>
  <si>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</si>
  <si>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</si>
  <si>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</si>
  <si>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</si>
  <si>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</si>
  <si>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</si>
  <si>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</si>
  <si>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</si>
  <si>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</si>
  <si>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</si>
  <si>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</si>
  <si>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</si>
  <si>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</si>
  <si>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</si>
  <si>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</si>
  <si>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</si>
  <si>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</si>
  <si>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</si>
  <si>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</si>
  <si>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</si>
  <si>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</si>
  <si>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</si>
  <si>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</si>
  <si>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</si>
  <si>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</si>
  <si>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</si>
  <si>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</si>
  <si>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</si>
  <si>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</si>
  <si>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</si>
  <si>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</si>
  <si>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</si>
  <si>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</si>
  <si>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</si>
  <si>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</si>
  <si>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</si>
  <si>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</si>
  <si>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</si>
  <si>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</si>
  <si>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</si>
  <si>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</si>
  <si>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</si>
  <si>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</si>
  <si>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</si>
  <si>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</si>
  <si>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</si>
  <si>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</si>
  <si>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</si>
  <si>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</si>
  <si>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</si>
  <si>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</si>
  <si>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</si>
  <si>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</si>
  <si>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</si>
  <si>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</si>
  <si>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</si>
  <si>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</si>
  <si>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</si>
  <si>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</si>
  <si>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</si>
  <si>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</si>
  <si>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</si>
  <si>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</si>
  <si>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</si>
  <si>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</si>
  <si>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</si>
  <si>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</si>
  <si>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</si>
  <si>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</si>
  <si>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</si>
  <si>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</si>
  <si>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</si>
  <si>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</si>
  <si>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</si>
  <si>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</si>
  <si>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</si>
  <si>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</si>
  <si>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</si>
  <si>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</si>
  <si>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</si>
  <si>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</si>
  <si>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</si>
  <si>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</si>
  <si>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</si>
  <si>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</si>
  <si>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</si>
  <si>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</si>
  <si>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</si>
  <si>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</si>
  <si>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</si>
  <si>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</si>
  <si>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</si>
  <si>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</si>
  <si>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</si>
  <si>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</si>
  <si>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</si>
  <si>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</si>
  <si>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</si>
  <si>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</si>
  <si>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</si>
  <si>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</si>
  <si>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</si>
  <si>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</si>
  <si>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</si>
  <si>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</si>
  <si>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</si>
  <si>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</si>
  <si>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</si>
  <si>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</si>
  <si>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</si>
  <si>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</si>
  <si>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</si>
  <si>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</si>
  <si>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</si>
  <si>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</si>
  <si>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</si>
  <si>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</si>
  <si>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</si>
  <si>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</si>
  <si>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</si>
  <si>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</si>
  <si>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</si>
  <si>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</si>
  <si>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</si>
  <si>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</si>
  <si>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</si>
  <si>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</si>
  <si>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</si>
  <si>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</si>
  <si>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</si>
  <si>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</si>
  <si>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</si>
  <si>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</si>
  <si>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</si>
  <si>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</si>
  <si>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</si>
  <si>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</si>
  <si>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</si>
  <si>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</si>
  <si>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</si>
  <si>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</si>
  <si>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</si>
  <si>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</si>
  <si>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</si>
  <si>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</si>
  <si>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</si>
  <si>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</si>
  <si>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</si>
  <si>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</si>
  <si>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</si>
  <si>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</si>
  <si>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</si>
  <si>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</si>
  <si>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</si>
  <si>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</si>
  <si>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</si>
  <si>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</si>
  <si>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</si>
  <si>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</si>
  <si>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</si>
  <si>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</si>
  <si>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</si>
  <si>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</si>
  <si>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</si>
  <si>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</si>
  <si>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</si>
  <si>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</si>
  <si>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</si>
  <si>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</si>
  <si>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</si>
  <si>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</si>
  <si>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</si>
  <si>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</si>
  <si>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</si>
  <si>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</si>
  <si>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</si>
  <si>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</si>
  <si>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</si>
  <si>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</si>
  <si>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</si>
  <si>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</si>
  <si>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</si>
  <si>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</si>
  <si>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</si>
  <si>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</si>
  <si>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</si>
  <si>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</si>
  <si>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</si>
  <si>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</si>
  <si>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</si>
  <si>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</si>
  <si>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</si>
  <si>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</si>
  <si>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</si>
  <si>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</si>
  <si>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</si>
  <si>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</si>
  <si>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</si>
  <si>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</si>
  <si>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</si>
  <si>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</si>
  <si>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</si>
  <si>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</si>
  <si>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</si>
  <si>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</si>
  <si>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</si>
  <si>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</si>
  <si>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</si>
  <si>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</si>
  <si>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</si>
  <si>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</si>
  <si>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</si>
  <si>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</si>
  <si>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</si>
  <si>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</si>
  <si>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</si>
  <si>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</si>
  <si>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</si>
  <si>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</si>
  <si>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</si>
  <si>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</si>
  <si>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</si>
  <si>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</si>
  <si>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</si>
  <si>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</si>
  <si>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</si>
  <si>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</si>
  <si>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</si>
  <si>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</si>
  <si>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</si>
  <si>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</si>
  <si>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</si>
  <si>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</si>
  <si>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</si>
  <si>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</si>
  <si>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</si>
  <si>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</si>
  <si>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</si>
  <si>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</si>
  <si>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</si>
  <si>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</si>
  <si>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</si>
  <si>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</si>
  <si>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</si>
  <si>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</si>
  <si>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</si>
  <si>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</si>
  <si>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</si>
  <si>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</si>
  <si>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</si>
  <si>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</si>
  <si>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</si>
  <si>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</si>
  <si>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</si>
  <si>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</si>
  <si>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</si>
  <si>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</si>
  <si>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</si>
  <si>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</si>
  <si>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</si>
  <si>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</si>
  <si>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</si>
  <si>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</si>
  <si>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</si>
  <si>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</si>
  <si>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</si>
  <si>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</si>
  <si>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</si>
  <si>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</si>
  <si>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</si>
  <si>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</si>
  <si>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</si>
  <si>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</si>
  <si>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</si>
  <si>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</si>
  <si>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</si>
  <si>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</si>
  <si>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</si>
  <si>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</si>
  <si>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</si>
  <si>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</si>
  <si>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</si>
  <si>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</si>
  <si>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</si>
  <si>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</si>
  <si>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</si>
  <si>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</si>
  <si>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</si>
  <si>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</si>
  <si>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</si>
  <si>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</si>
  <si>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</si>
  <si>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</si>
  <si>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</si>
  <si>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</si>
  <si>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</si>
  <si>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</si>
  <si>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</si>
  <si>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</si>
  <si>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</si>
  <si>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</si>
  <si>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</si>
  <si>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</si>
  <si>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</si>
  <si>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</si>
  <si>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</si>
  <si>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</si>
  <si>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</si>
  <si>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</si>
  <si>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</si>
  <si>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</si>
  <si>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</si>
  <si>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</si>
  <si>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</si>
  <si>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</si>
  <si>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</si>
  <si>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</si>
  <si>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</si>
  <si>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</si>
  <si>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</si>
  <si>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</si>
  <si>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</si>
  <si>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</si>
  <si>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</si>
  <si>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</si>
  <si>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</si>
  <si>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</si>
  <si>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</si>
  <si>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</si>
  <si>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</si>
  <si>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</si>
  <si>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</si>
  <si>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</si>
  <si>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</si>
  <si>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</si>
  <si>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</si>
  <si>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</si>
  <si>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</si>
  <si>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</si>
  <si>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</si>
  <si>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</si>
  <si>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</si>
  <si>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</si>
  <si>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</si>
  <si>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</si>
  <si>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</si>
  <si>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</si>
  <si>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</si>
  <si>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</si>
  <si>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</si>
  <si>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</si>
  <si>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</si>
  <si>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</si>
  <si>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</si>
  <si>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</si>
  <si>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</si>
  <si>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</si>
  <si>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</si>
  <si>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</si>
  <si>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</si>
  <si>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</si>
  <si>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</si>
  <si>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</si>
  <si>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</si>
  <si>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</si>
  <si>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</si>
  <si>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</si>
  <si>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</si>
  <si>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</si>
  <si>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</si>
  <si>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</si>
  <si>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</si>
  <si>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</si>
  <si>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</si>
  <si>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</si>
  <si>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</si>
  <si>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</si>
  <si>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</si>
  <si>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</si>
  <si>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</si>
  <si>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</si>
  <si>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</si>
  <si>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</si>
  <si>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</si>
  <si>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</si>
  <si>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</si>
  <si>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</si>
  <si>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</si>
  <si>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</si>
  <si>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</si>
  <si>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</si>
  <si>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</si>
  <si>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</si>
  <si>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</si>
  <si>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</si>
  <si>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</si>
  <si>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</si>
  <si>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</si>
  <si>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</si>
  <si>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</si>
  <si>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</si>
  <si>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</si>
  <si>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</si>
  <si>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</si>
  <si>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</si>
  <si>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</si>
  <si>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</si>
  <si>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</si>
  <si>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</si>
  <si>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</si>
  <si>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</si>
  <si>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</si>
  <si>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</si>
  <si>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</si>
  <si>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</si>
  <si>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</si>
  <si>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</si>
  <si>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</si>
  <si>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</si>
  <si>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</si>
  <si>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</si>
  <si>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</si>
  <si>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</si>
  <si>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</si>
  <si>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</si>
  <si>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</si>
  <si>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</si>
  <si>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</si>
  <si>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</si>
  <si>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</si>
  <si>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</si>
  <si>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</si>
  <si>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</si>
  <si>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</si>
  <si>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</si>
  <si>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</si>
  <si>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</si>
  <si>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</si>
  <si>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</si>
  <si>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</si>
  <si>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</si>
  <si>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</si>
  <si>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</si>
  <si>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</si>
  <si>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</si>
  <si>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</si>
  <si>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</si>
  <si>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</si>
  <si>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</si>
  <si>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</si>
  <si>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</si>
  <si>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</si>
  <si>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</si>
  <si>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</si>
  <si>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</si>
  <si>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</si>
  <si>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</si>
  <si>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</si>
  <si>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</si>
  <si>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</si>
  <si>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</si>
  <si>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</si>
  <si>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</si>
  <si>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</si>
  <si>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</si>
  <si>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</si>
  <si>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</si>
  <si>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</si>
  <si>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</si>
  <si>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</si>
  <si>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</si>
  <si>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</si>
  <si>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</si>
  <si>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</si>
  <si>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</si>
  <si>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</si>
  <si>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</si>
  <si>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</si>
  <si>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</si>
  <si>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</si>
  <si>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</si>
  <si>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</si>
  <si>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</si>
  <si>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</si>
  <si>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</si>
  <si>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</si>
  <si>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</si>
  <si>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</si>
  <si>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</si>
  <si>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</si>
  <si>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</si>
  <si>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</si>
  <si>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</si>
  <si>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</si>
  <si>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</si>
  <si>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</si>
  <si>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</si>
  <si>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</si>
  <si>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</si>
  <si>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</si>
  <si>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</si>
  <si>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</si>
  <si>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</si>
  <si>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</si>
  <si>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</si>
  <si>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</si>
  <si>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</si>
  <si>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</si>
  <si>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</si>
  <si>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</si>
  <si>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</si>
  <si>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</si>
  <si>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</si>
  <si>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</si>
  <si>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</si>
  <si>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</si>
  <si>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</si>
  <si>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</si>
  <si>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</si>
  <si>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</si>
  <si>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</si>
  <si>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</si>
  <si>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</si>
  <si>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</si>
  <si>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</si>
  <si>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</si>
  <si>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</si>
  <si>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</si>
  <si>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</si>
  <si>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</si>
  <si>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</si>
  <si>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</si>
  <si>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</si>
  <si>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</si>
  <si>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</si>
  <si>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</si>
  <si>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</si>
  <si>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</si>
  <si>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</si>
  <si>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</si>
  <si>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</si>
  <si>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</si>
  <si>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</si>
  <si>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</si>
  <si>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</si>
  <si>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</si>
  <si>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</si>
  <si>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</si>
  <si>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</si>
  <si>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</si>
  <si>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</si>
  <si>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</si>
  <si>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</si>
  <si>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</si>
  <si>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</si>
  <si>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</si>
  <si>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</si>
  <si>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</si>
  <si>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</si>
  <si>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</si>
  <si>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</si>
  <si>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</si>
  <si>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</si>
  <si>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</si>
  <si>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</si>
  <si>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</si>
  <si>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</si>
  <si>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</si>
  <si>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</si>
  <si>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</si>
  <si>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</si>
  <si>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</si>
  <si>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</si>
  <si>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</si>
  <si>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</si>
  <si>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</si>
  <si>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</si>
  <si>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</si>
  <si>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</si>
  <si>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</si>
  <si>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</si>
  <si>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</si>
  <si>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</si>
  <si>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</si>
  <si>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</si>
  <si>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</si>
  <si>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</si>
  <si>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</si>
  <si>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</si>
  <si>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</si>
  <si>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</si>
  <si>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</si>
  <si>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</si>
  <si>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</si>
  <si>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</si>
  <si>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</si>
  <si>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</si>
  <si>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</si>
  <si>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</si>
  <si>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</si>
  <si>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</si>
  <si>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</si>
  <si>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</si>
  <si>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</si>
  <si>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</si>
  <si>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</si>
  <si>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</si>
  <si>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</si>
  <si>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</si>
  <si>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</si>
  <si>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</si>
  <si>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</si>
  <si>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</si>
  <si>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</si>
  <si>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</si>
  <si>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</si>
  <si>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</si>
  <si>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</si>
  <si>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</si>
  <si>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</si>
  <si>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</si>
  <si>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</si>
  <si>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</si>
  <si>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</si>
  <si>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</si>
  <si>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</si>
  <si>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</si>
  <si>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</si>
  <si>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</si>
  <si>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</si>
  <si>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</si>
  <si>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</si>
  <si>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</si>
  <si>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</si>
  <si>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</si>
  <si>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</si>
  <si>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</si>
  <si>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</si>
  <si>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</si>
  <si>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</si>
  <si>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</si>
  <si>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</si>
  <si>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</si>
  <si>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</si>
  <si>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</si>
  <si>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</si>
  <si>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</si>
  <si>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</si>
  <si>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</si>
  <si>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</si>
  <si>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</si>
  <si>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</si>
  <si>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</si>
  <si>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</si>
  <si>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</si>
  <si>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</si>
  <si>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</si>
  <si>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</si>
  <si>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</si>
  <si>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</si>
  <si>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</si>
  <si>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</si>
  <si>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</si>
  <si>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</si>
  <si>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</si>
  <si>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</si>
  <si>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</si>
  <si>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</si>
  <si>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</si>
  <si>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</si>
  <si>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</si>
  <si>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</si>
  <si>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</si>
  <si>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</si>
  <si>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</si>
  <si>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</si>
  <si>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</si>
  <si>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</si>
  <si>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</si>
  <si>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</si>
  <si>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</si>
  <si>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</si>
  <si>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</si>
  <si>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</si>
  <si>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</si>
  <si>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</si>
  <si>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</si>
  <si>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</si>
  <si>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</si>
  <si>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</si>
  <si>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</si>
  <si>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</si>
  <si>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</si>
  <si>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</si>
  <si>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</si>
  <si>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</si>
  <si>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</si>
  <si>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</si>
  <si>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</si>
  <si>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</si>
  <si>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</si>
  <si>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</si>
  <si>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</si>
  <si>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</si>
  <si>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</si>
  <si>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</si>
  <si>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</si>
  <si>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</si>
  <si>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</si>
  <si>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</si>
  <si>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</si>
  <si>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</si>
  <si>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</si>
  <si>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</si>
  <si>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</si>
  <si>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</si>
  <si>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</si>
  <si>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</si>
  <si>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</si>
  <si>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</si>
  <si>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</si>
  <si>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</si>
  <si>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</si>
  <si>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</si>
  <si>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</si>
  <si>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</si>
  <si>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</si>
  <si>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</si>
  <si>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</si>
  <si>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</si>
  <si>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</si>
  <si>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</si>
  <si>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</si>
  <si>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</si>
  <si>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</si>
  <si>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</si>
  <si>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</si>
  <si>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</si>
  <si>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</si>
  <si>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</si>
  <si>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</si>
  <si>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</si>
  <si>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</si>
  <si>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</si>
  <si>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</si>
  <si>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</si>
  <si>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</si>
  <si>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</si>
  <si>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</si>
  <si>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</si>
  <si>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</si>
  <si>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</si>
  <si>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</si>
  <si>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</si>
  <si>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</si>
  <si>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</si>
  <si>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</si>
  <si>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</si>
  <si>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</si>
  <si>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</si>
  <si>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</si>
  <si>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</si>
  <si>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</si>
  <si>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</si>
  <si>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</si>
  <si>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</si>
  <si>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</si>
  <si>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</si>
  <si>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</si>
  <si>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</si>
  <si>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</si>
  <si>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</si>
  <si>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</si>
  <si>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</si>
  <si>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</si>
  <si>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</si>
  <si>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</si>
  <si>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</si>
  <si>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</si>
  <si>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</si>
  <si>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</si>
  <si>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</si>
  <si>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</si>
  <si>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</si>
  <si>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</si>
  <si>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</si>
  <si>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</si>
  <si>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</si>
  <si>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</si>
  <si>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</si>
  <si>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</si>
  <si>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</si>
  <si>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</si>
  <si>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</si>
  <si>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</si>
  <si>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</si>
  <si>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</si>
  <si>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</si>
  <si>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</si>
  <si>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</si>
  <si>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</si>
  <si>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</si>
  <si>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</si>
  <si>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</si>
  <si>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</si>
  <si>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</si>
  <si>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</si>
  <si>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</si>
  <si>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</si>
  <si>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</si>
  <si>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</si>
  <si>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</si>
  <si>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</si>
  <si>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</si>
  <si>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</si>
  <si>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</si>
  <si>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</si>
  <si>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</si>
  <si>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</si>
  <si>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</si>
  <si>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</si>
  <si>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</si>
  <si>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</si>
  <si>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</si>
  <si>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</si>
  <si>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</si>
  <si>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</si>
  <si>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</si>
  <si>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</si>
  <si>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</si>
  <si>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</si>
  <si>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</si>
  <si>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</si>
  <si>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</si>
  <si>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</si>
  <si>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</si>
  <si>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</si>
  <si>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</si>
  <si>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</si>
  <si>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</si>
  <si>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</si>
  <si>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</si>
  <si>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</si>
  <si>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</si>
  <si>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</si>
  <si>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</si>
  <si>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</si>
  <si>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</si>
  <si>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</si>
  <si>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</si>
  <si>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</si>
  <si>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</si>
  <si>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</si>
  <si>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</si>
  <si>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</si>
  <si>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</si>
  <si>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</si>
  <si>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</si>
  <si>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</si>
  <si>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</si>
  <si>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</si>
  <si>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</si>
  <si>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</si>
  <si>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</si>
  <si>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</si>
  <si>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</si>
  <si>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</si>
  <si>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</si>
  <si>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</si>
  <si>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</si>
  <si>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</si>
  <si>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</si>
  <si>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</si>
  <si>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</si>
  <si>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</si>
  <si>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</si>
  <si>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</si>
  <si>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</si>
  <si>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</si>
  <si>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</si>
  <si>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</si>
  <si>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</si>
  <si>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</si>
  <si>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</si>
  <si>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</si>
  <si>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</si>
  <si>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</si>
  <si>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</si>
  <si>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</si>
  <si>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</si>
  <si>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</si>
  <si>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</si>
  <si>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</si>
  <si>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</si>
  <si>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</si>
  <si>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</si>
  <si>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</si>
  <si>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</si>
  <si>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</si>
  <si>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</si>
  <si>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</si>
  <si>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</si>
  <si>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</si>
  <si>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</si>
  <si>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</si>
  <si>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</si>
  <si>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</si>
  <si>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</si>
  <si>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</si>
  <si>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</si>
  <si>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</si>
  <si>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</si>
  <si>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</si>
  <si>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</si>
  <si>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</si>
  <si>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</si>
  <si>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</si>
  <si>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</si>
  <si>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</si>
  <si>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</si>
  <si>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</si>
  <si>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</si>
  <si>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</si>
  <si>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</si>
  <si>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</si>
  <si>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</si>
  <si>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</si>
  <si>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</si>
  <si>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</si>
  <si>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</si>
  <si>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</si>
  <si>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</si>
  <si>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</si>
  <si>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</si>
  <si>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</si>
  <si>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</si>
  <si>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</si>
  <si>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</si>
  <si>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</si>
  <si>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</si>
  <si>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</si>
  <si>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</si>
  <si>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</si>
  <si>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</si>
  <si>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</si>
  <si>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</si>
  <si>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</si>
  <si>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</si>
  <si>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</si>
  <si>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</si>
  <si>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</si>
  <si>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</si>
  <si>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</si>
  <si>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</si>
  <si>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</si>
  <si>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</si>
  <si>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</si>
  <si>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</si>
  <si>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</si>
  <si>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</si>
  <si>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</si>
  <si>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</si>
  <si>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</si>
  <si>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</si>
  <si>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</si>
  <si>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</si>
  <si>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</si>
  <si>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</si>
  <si>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</si>
  <si>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</si>
  <si>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</si>
  <si>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</si>
  <si>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</si>
  <si>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</si>
  <si>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</si>
  <si>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</si>
  <si>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</si>
  <si>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</si>
  <si>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</si>
  <si>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</si>
  <si>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</si>
  <si>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</si>
  <si>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</si>
  <si>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</si>
  <si>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</si>
  <si>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</si>
  <si>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</si>
  <si>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</si>
  <si>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</si>
  <si>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</si>
  <si>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</si>
  <si>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</si>
  <si>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</si>
  <si>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</si>
  <si>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</si>
  <si>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</si>
  <si>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</si>
  <si>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</si>
  <si>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</si>
  <si>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</si>
  <si>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</si>
  <si>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</si>
  <si>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</si>
  <si>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</si>
  <si>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</si>
  <si>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</si>
  <si>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</si>
  <si>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</si>
  <si>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</si>
  <si>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</si>
  <si>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</si>
  <si>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</si>
  <si>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</si>
  <si>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</si>
  <si>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</si>
  <si>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</si>
  <si>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</si>
  <si>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</si>
  <si>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</si>
  <si>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</si>
  <si>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</si>
  <si>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</si>
  <si>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</si>
  <si>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</si>
  <si>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</si>
  <si>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</si>
  <si>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</si>
  <si>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</si>
  <si>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</si>
  <si>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</si>
  <si>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</si>
  <si>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</si>
  <si>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</si>
  <si>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</si>
  <si>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</si>
  <si>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</si>
  <si>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</si>
  <si>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</si>
  <si>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</si>
  <si>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</si>
  <si>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</si>
  <si>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</si>
  <si>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</si>
  <si>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</si>
  <si>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</si>
  <si>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</si>
  <si>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</si>
  <si>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</si>
  <si>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</si>
  <si>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</si>
  <si>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</si>
  <si>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</si>
  <si>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</si>
  <si>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</si>
  <si>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</si>
  <si>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</si>
  <si>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</si>
  <si>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</si>
  <si>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</si>
  <si>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</si>
  <si>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</si>
  <si>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</si>
  <si>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</si>
  <si>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</si>
  <si>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</si>
  <si>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</si>
  <si>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</si>
  <si>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</si>
  <si>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</si>
  <si>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</si>
  <si>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</si>
  <si>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</si>
  <si>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</si>
  <si>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</si>
  <si>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</si>
  <si>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</si>
  <si>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</si>
  <si>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</si>
  <si>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</si>
  <si>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</si>
  <si>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</si>
  <si>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</si>
  <si>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</si>
  <si>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</si>
  <si>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</si>
  <si>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</si>
  <si>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</si>
  <si>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</si>
  <si>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</si>
  <si>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</si>
  <si>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</si>
  <si>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</si>
  <si>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</si>
  <si>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</si>
  <si>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</si>
  <si>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</si>
  <si>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</si>
  <si>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</si>
  <si>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</si>
  <si>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</si>
  <si>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</si>
  <si>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</si>
  <si>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</si>
  <si>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</si>
  <si>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</si>
  <si>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</si>
  <si>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</si>
  <si>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</si>
  <si>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</si>
  <si>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</si>
  <si>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</si>
  <si>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</si>
  <si>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</si>
  <si>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</si>
  <si>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</si>
  <si>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</si>
  <si>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</si>
  <si>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</si>
  <si>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</si>
  <si>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</si>
  <si>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</si>
  <si>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</si>
  <si>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</si>
  <si>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</si>
  <si>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</si>
  <si>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</si>
  <si>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</si>
  <si>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</si>
  <si>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</si>
  <si>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</si>
  <si>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</si>
  <si>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</si>
  <si>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</si>
  <si>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</si>
  <si>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</si>
  <si>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</si>
  <si>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</si>
  <si>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</si>
  <si>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</si>
  <si>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</si>
  <si>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</si>
  <si>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</si>
  <si>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</si>
  <si>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</si>
  <si>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</si>
  <si>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</si>
  <si>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</si>
  <si>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</si>
  <si>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</si>
  <si>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</si>
  <si>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</si>
  <si>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</si>
  <si>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</si>
  <si>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</si>
  <si>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</si>
  <si>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</si>
  <si>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</si>
  <si>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</si>
  <si>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</si>
  <si>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</si>
  <si>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</si>
  <si>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</si>
  <si>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</si>
  <si>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</si>
  <si>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</si>
  <si>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</si>
  <si>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</si>
  <si>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</si>
  <si>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</si>
  <si>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</si>
  <si>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</si>
  <si>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</si>
  <si>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</si>
  <si>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</si>
  <si>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</si>
  <si>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</si>
  <si>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</si>
  <si>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</si>
  <si>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</si>
  <si>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</si>
  <si>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</si>
  <si>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</si>
  <si>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</si>
  <si>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</si>
  <si>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</si>
  <si>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</si>
  <si>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</si>
  <si>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</si>
  <si>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</si>
  <si>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</si>
  <si>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</si>
  <si>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</si>
  <si>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</si>
  <si>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</si>
  <si>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</si>
  <si>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</si>
  <si>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</si>
  <si>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</si>
  <si>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</si>
  <si>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</si>
  <si>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</si>
  <si>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</si>
  <si>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</si>
  <si>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</si>
  <si>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</si>
  <si>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</si>
  <si>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</si>
  <si>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</si>
  <si>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</si>
  <si>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</si>
  <si>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</si>
  <si>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</si>
  <si>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</si>
  <si>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</si>
  <si>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</si>
  <si>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</si>
  <si>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</si>
  <si>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</si>
  <si>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</si>
  <si>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</si>
  <si>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</si>
  <si>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</si>
  <si>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</si>
  <si>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</si>
  <si>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</si>
  <si>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</si>
  <si>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</si>
  <si>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</si>
  <si>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</si>
  <si>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</si>
  <si>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</si>
  <si>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</si>
  <si>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</si>
  <si>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</si>
  <si>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</si>
  <si>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</si>
  <si>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</si>
  <si>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</si>
  <si>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</si>
  <si>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</si>
  <si>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</si>
  <si>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</si>
  <si>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</si>
  <si>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</si>
  <si>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</si>
  <si>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</si>
  <si>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</si>
  <si>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</si>
  <si>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</si>
  <si>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</si>
  <si>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</si>
  <si>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</si>
  <si>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</si>
  <si>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</si>
  <si>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</si>
  <si>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</si>
  <si>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</si>
  <si>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</si>
  <si>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</si>
  <si>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</si>
  <si>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</si>
  <si>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</si>
  <si>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</si>
  <si>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</si>
  <si>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</si>
  <si>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</si>
  <si>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</si>
  <si>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</si>
  <si>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</si>
  <si>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</si>
  <si>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</si>
  <si>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</si>
  <si>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</si>
  <si>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</si>
  <si>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</si>
  <si>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</si>
  <si>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</si>
  <si>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</si>
  <si>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</si>
  <si>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</si>
  <si>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</si>
  <si>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</si>
  <si>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</si>
  <si>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</si>
  <si>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</si>
  <si>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</si>
  <si>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</si>
  <si>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</si>
  <si>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</si>
  <si>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</si>
  <si>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</si>
  <si>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</si>
  <si>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</si>
  <si>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</si>
  <si>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</si>
  <si>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</si>
  <si>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</si>
  <si>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</si>
  <si>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</si>
  <si>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</si>
  <si>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</si>
  <si>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</si>
  <si>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</si>
  <si>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</si>
  <si>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</si>
  <si>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</si>
  <si>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</si>
  <si>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</si>
  <si>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</si>
  <si>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</si>
  <si>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</si>
  <si>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</si>
  <si>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</si>
  <si>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</si>
  <si>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</si>
  <si>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</si>
  <si>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</si>
  <si>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</si>
  <si>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</si>
  <si>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</si>
  <si>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</si>
  <si>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</si>
  <si>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</si>
  <si>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</si>
  <si>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</si>
  <si>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</si>
  <si>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</si>
  <si>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</si>
  <si>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</si>
  <si>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</si>
  <si>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</si>
  <si>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</si>
  <si>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</si>
  <si>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</si>
  <si>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</si>
  <si>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</si>
  <si>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</si>
  <si>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</si>
  <si>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</si>
  <si>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</si>
  <si>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</si>
  <si>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</si>
  <si>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</si>
  <si>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</si>
  <si>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</si>
  <si>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</si>
  <si>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</si>
  <si>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</si>
  <si>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</si>
  <si>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</si>
  <si>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</si>
  <si>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</si>
  <si>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</si>
  <si>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</si>
  <si>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</si>
  <si>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</si>
  <si>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</si>
  <si>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</si>
  <si>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</si>
  <si>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</si>
  <si>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</si>
  <si>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</si>
  <si>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</si>
  <si>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</si>
  <si>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</si>
  <si>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</si>
  <si>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</si>
  <si>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</si>
  <si>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</si>
  <si>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</si>
  <si>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</si>
  <si>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</si>
  <si>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</si>
  <si>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</si>
  <si>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</si>
  <si>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</si>
  <si>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</si>
  <si>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</si>
  <si>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</si>
  <si>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</si>
  <si>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</si>
  <si>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</si>
  <si>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</si>
  <si>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</si>
  <si>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</si>
  <si>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</si>
  <si>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</si>
  <si>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</si>
  <si>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</si>
  <si>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</si>
  <si>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</si>
  <si>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</si>
  <si>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</si>
  <si>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</si>
  <si>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</si>
  <si>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</si>
  <si>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</si>
  <si>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</si>
  <si>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</si>
  <si>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</si>
  <si>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</si>
  <si>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</si>
  <si>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</si>
  <si>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</si>
  <si>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</si>
  <si>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</si>
  <si>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</si>
  <si>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</si>
  <si>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</si>
  <si>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</si>
  <si>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</si>
  <si>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</si>
  <si>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</si>
  <si>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</si>
  <si>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</si>
  <si>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</si>
  <si>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</si>
  <si>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</si>
  <si>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</si>
  <si>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</si>
  <si>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</si>
  <si>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</si>
  <si>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</si>
  <si>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</si>
  <si>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</si>
  <si>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</si>
  <si>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</si>
  <si>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</si>
  <si>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</si>
  <si>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</si>
  <si>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</si>
  <si>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</si>
  <si>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</si>
  <si>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</si>
  <si>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</si>
  <si>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</si>
  <si>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</si>
  <si>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</si>
  <si>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</si>
  <si>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</si>
  <si>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</si>
  <si>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</si>
  <si>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</si>
  <si>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</si>
  <si>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</si>
  <si>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</si>
  <si>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</si>
  <si>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</si>
  <si>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</si>
  <si>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</si>
  <si>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</si>
  <si>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</si>
  <si>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</si>
  <si>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</si>
  <si>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</si>
  <si>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</si>
  <si>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</si>
  <si>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</si>
  <si>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</si>
  <si>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</si>
  <si>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</si>
  <si>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</si>
  <si>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</si>
  <si>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</si>
  <si>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</si>
  <si>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</si>
  <si>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</si>
  <si>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</si>
  <si>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</si>
  <si>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</si>
  <si>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</si>
  <si>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</si>
  <si>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</si>
  <si>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</si>
  <si>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</si>
  <si>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</si>
  <si>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</si>
  <si>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</si>
  <si>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</si>
  <si>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</si>
  <si>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</si>
  <si>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</si>
  <si>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</si>
  <si>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</si>
  <si>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</si>
  <si>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</si>
  <si>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</si>
  <si>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</si>
  <si>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</si>
  <si>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</si>
  <si>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</si>
  <si>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</si>
  <si>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</si>
  <si>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</si>
  <si>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</si>
  <si>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</si>
  <si>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</si>
  <si>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</si>
  <si>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</si>
  <si>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</si>
  <si>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</si>
  <si>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</si>
  <si>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</si>
  <si>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</si>
  <si>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</si>
  <si>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</si>
  <si>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</si>
  <si>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</si>
  <si>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</si>
  <si>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</si>
  <si>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</si>
  <si>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</si>
  <si>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</si>
  <si>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</si>
  <si>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</si>
  <si>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</si>
  <si>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</si>
  <si>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</si>
  <si>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</si>
  <si>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</si>
  <si>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</si>
  <si>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</si>
  <si>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</si>
  <si>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</si>
  <si>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</si>
  <si>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</si>
  <si>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</si>
  <si>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</si>
  <si>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</si>
  <si>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</si>
  <si>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</si>
  <si>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</si>
  <si>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</si>
  <si>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</si>
  <si>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</si>
  <si>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</si>
  <si>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</si>
  <si>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</si>
  <si>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</si>
  <si>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</si>
  <si>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</si>
  <si>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</si>
  <si>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</si>
  <si>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</si>
  <si>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</si>
  <si>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</si>
  <si>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</si>
  <si>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</si>
  <si>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</si>
  <si>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</si>
  <si>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</si>
  <si>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</si>
  <si>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</si>
  <si>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</si>
  <si>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</si>
  <si>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</si>
  <si>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</si>
  <si>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</si>
  <si>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</si>
  <si>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</si>
  <si>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</si>
  <si>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</si>
  <si>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</si>
  <si>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</si>
  <si>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</si>
  <si>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</si>
  <si>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</si>
  <si>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</si>
  <si>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</si>
  <si>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</si>
  <si>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</si>
  <si>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</si>
  <si>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</si>
  <si>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</si>
  <si>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</si>
  <si>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</si>
  <si>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</si>
  <si>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</si>
  <si>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</si>
  <si>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</si>
  <si>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</si>
  <si>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</si>
  <si>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</si>
  <si>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</si>
  <si>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</si>
  <si>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</si>
  <si>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</si>
  <si>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</si>
  <si>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</si>
  <si>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</si>
  <si>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</si>
  <si>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</si>
  <si>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</si>
  <si>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</si>
  <si>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</si>
  <si>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</si>
  <si>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</si>
  <si>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</si>
  <si>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</si>
  <si>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</si>
  <si>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</si>
  <si>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</si>
  <si>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</si>
  <si>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</si>
  <si>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</si>
  <si>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</si>
  <si>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</si>
  <si>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</si>
  <si>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</si>
  <si>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</si>
  <si>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</si>
  <si>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</si>
  <si>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</si>
  <si>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</si>
  <si>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</si>
  <si>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</si>
  <si>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</si>
  <si>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</si>
  <si>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</si>
  <si>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</si>
  <si>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</si>
  <si>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</si>
  <si>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</si>
  <si>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</si>
  <si>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</si>
  <si>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</si>
  <si>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</si>
  <si>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</si>
  <si>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</si>
  <si>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</si>
  <si>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</si>
  <si>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</si>
  <si>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</si>
  <si>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</si>
  <si>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</si>
  <si>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</si>
  <si>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</si>
  <si>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</si>
  <si>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</si>
  <si>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</si>
  <si>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</si>
  <si>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</si>
  <si>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</si>
  <si>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</si>
  <si>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</si>
  <si>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</si>
  <si>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</si>
  <si>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</si>
  <si>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</si>
  <si>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</si>
  <si>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</si>
  <si>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</si>
  <si>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</si>
  <si>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</si>
  <si>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</si>
  <si>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</si>
  <si>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</si>
  <si>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</si>
  <si>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</si>
  <si>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</si>
  <si>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</si>
  <si>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</si>
  <si>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</si>
  <si>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</si>
  <si>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</si>
  <si>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</si>
  <si>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</si>
  <si>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</si>
  <si>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</si>
  <si>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</si>
  <si>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</si>
  <si>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</si>
  <si>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</si>
  <si>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</si>
  <si>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</si>
  <si>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</si>
  <si>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</si>
  <si>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</si>
  <si>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</si>
  <si>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</si>
  <si>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</si>
  <si>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</si>
  <si>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</si>
  <si>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</si>
  <si>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</si>
  <si>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</si>
  <si>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</si>
  <si>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</si>
  <si>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</si>
  <si>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</si>
  <si>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</si>
  <si>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</si>
  <si>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</si>
  <si>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</si>
  <si>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</si>
  <si>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</si>
  <si>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</si>
  <si>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</si>
  <si>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</si>
  <si>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</si>
  <si>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</si>
  <si>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</si>
  <si>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</si>
  <si>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</si>
  <si>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</si>
  <si>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</si>
  <si>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</si>
  <si>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</si>
  <si>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</si>
  <si>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</si>
  <si>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</si>
  <si>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</si>
  <si>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</si>
  <si>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</si>
  <si>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</si>
  <si>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</si>
  <si>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</si>
  <si>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</si>
  <si>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</si>
  <si>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</si>
  <si>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</si>
  <si>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</si>
  <si>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</si>
  <si>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</si>
  <si>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</si>
  <si>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</si>
  <si>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</si>
  <si>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</si>
  <si>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</si>
  <si>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</si>
  <si>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</si>
  <si>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</si>
  <si>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</si>
  <si>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</si>
  <si>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</si>
  <si>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</si>
  <si>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</si>
  <si>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</si>
  <si>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</si>
  <si>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</si>
  <si>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</si>
  <si>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</si>
  <si>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</si>
  <si>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</si>
  <si>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</si>
  <si>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</si>
  <si>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</si>
  <si>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</si>
  <si>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</si>
  <si>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</si>
  <si>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</si>
  <si>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</si>
  <si>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</si>
  <si>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</si>
  <si>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</si>
  <si>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</si>
  <si>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</si>
  <si>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</si>
  <si>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</si>
  <si>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</si>
  <si>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</si>
  <si>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</si>
  <si>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</si>
  <si>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</si>
  <si>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</si>
  <si>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</si>
  <si>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</si>
  <si>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</si>
  <si>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</si>
  <si>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</si>
  <si>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</si>
  <si>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</si>
  <si>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</si>
  <si>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</si>
  <si>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</si>
  <si>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</si>
  <si>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</si>
  <si>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</si>
  <si>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</si>
  <si>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</si>
  <si>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</si>
  <si>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</si>
  <si>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</si>
  <si>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</si>
  <si>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</si>
  <si>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</si>
  <si>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</si>
  <si>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</si>
  <si>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</si>
  <si>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</si>
  <si>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</si>
  <si>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</si>
  <si>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</si>
  <si>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</si>
  <si>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</si>
  <si>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</si>
  <si>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</si>
  <si>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</si>
  <si>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</si>
  <si>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</si>
  <si>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</si>
  <si>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</si>
  <si>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</si>
  <si>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</si>
  <si>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</si>
  <si>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</si>
  <si>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</si>
  <si>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</si>
  <si>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</si>
  <si>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</si>
  <si>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</si>
  <si>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</si>
  <si>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</si>
  <si>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</si>
  <si>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</si>
  <si>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</si>
  <si>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</si>
  <si>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</si>
  <si>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</si>
  <si>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</si>
  <si>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</si>
  <si>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</si>
  <si>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</si>
  <si>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</si>
  <si>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</si>
  <si>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</si>
  <si>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</si>
  <si>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</si>
  <si>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</si>
  <si>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</si>
  <si>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</si>
  <si>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</si>
  <si>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</si>
  <si>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</si>
  <si>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</si>
  <si>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</si>
  <si>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</si>
  <si>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</si>
  <si>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</si>
  <si>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</si>
  <si>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</si>
  <si>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</si>
  <si>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</si>
  <si>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</si>
  <si>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</si>
  <si>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</si>
  <si>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</si>
  <si>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</si>
  <si>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</si>
  <si>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</si>
  <si>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</si>
  <si>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</si>
  <si>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</si>
  <si>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</si>
  <si>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</si>
  <si>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</si>
  <si>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</si>
  <si>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</si>
  <si>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</si>
  <si>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</si>
  <si>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</si>
  <si>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</si>
  <si>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</si>
  <si>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</si>
  <si>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</si>
  <si>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</si>
  <si>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</si>
  <si>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</si>
  <si>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</si>
  <si>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</si>
  <si>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</si>
  <si>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</si>
  <si>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</si>
  <si>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</si>
  <si>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</si>
  <si>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</si>
  <si>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</si>
  <si>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</si>
  <si>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</si>
  <si>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</si>
  <si>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</si>
  <si>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</si>
  <si>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</si>
  <si>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</si>
  <si>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</si>
  <si>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</si>
  <si>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</si>
  <si>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</si>
  <si>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</si>
  <si>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</si>
  <si>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</si>
  <si>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</si>
  <si>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</si>
  <si>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</si>
  <si>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</si>
  <si>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</si>
  <si>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</si>
  <si>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</si>
  <si>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</si>
  <si>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</si>
  <si>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</si>
  <si>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</si>
  <si>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</si>
  <si>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</si>
  <si>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</si>
  <si>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</si>
  <si>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</si>
  <si>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</si>
  <si>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</si>
  <si>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</si>
  <si>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</si>
  <si>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</si>
  <si>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</si>
  <si>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</si>
  <si>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</si>
  <si>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</si>
  <si>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</si>
  <si>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</si>
  <si>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</si>
  <si>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</si>
  <si>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</si>
  <si>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</si>
  <si>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</si>
  <si>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</si>
  <si>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</si>
  <si>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</si>
  <si>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</si>
  <si>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</si>
  <si>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</si>
  <si>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</si>
  <si>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</si>
  <si>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</si>
  <si>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</si>
  <si>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</si>
  <si>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</si>
  <si>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</si>
  <si>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</si>
  <si>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</si>
  <si>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</si>
  <si>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</si>
  <si>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</si>
  <si>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</si>
  <si>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</si>
  <si>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</si>
  <si>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</si>
  <si>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</si>
  <si>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</si>
  <si>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</si>
  <si>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</si>
  <si>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</si>
  <si>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</si>
  <si>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</si>
  <si>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</si>
  <si>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</si>
  <si>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</si>
  <si>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</si>
  <si>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</si>
  <si>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</si>
  <si>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</si>
  <si>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</si>
  <si>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</si>
  <si>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</si>
  <si>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</si>
  <si>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</si>
  <si>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</si>
  <si>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</si>
  <si>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</si>
  <si>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</si>
  <si>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</si>
  <si>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</si>
  <si>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</si>
  <si>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</si>
  <si>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</si>
  <si>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</si>
  <si>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</si>
  <si>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</si>
  <si>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</si>
  <si>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</si>
  <si>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</si>
  <si>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</si>
  <si>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</si>
  <si>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</si>
  <si>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</si>
  <si>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</si>
  <si>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</si>
  <si>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</si>
  <si>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</si>
  <si>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</si>
  <si>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</si>
  <si>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</si>
  <si>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</si>
  <si>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</si>
  <si>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</si>
  <si>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</si>
  <si>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</si>
  <si>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</si>
  <si>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</si>
  <si>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</si>
  <si>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</si>
  <si>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</si>
  <si>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</si>
  <si>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</si>
  <si>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</si>
  <si>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</si>
  <si>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</si>
  <si>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</si>
  <si>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</si>
  <si>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</si>
  <si>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</si>
  <si>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</si>
  <si>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</si>
  <si>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</si>
  <si>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</si>
  <si>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</si>
  <si>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</si>
  <si>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</si>
  <si>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</si>
  <si>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</si>
  <si>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</si>
  <si>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</si>
  <si>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</si>
  <si>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</si>
  <si>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</si>
  <si>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</si>
  <si>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</si>
  <si>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</si>
  <si>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</si>
  <si>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</si>
  <si>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</si>
  <si>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</si>
  <si>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</si>
  <si>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</si>
  <si>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</si>
  <si>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</si>
  <si>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</si>
  <si>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</si>
  <si>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</si>
  <si>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</si>
  <si>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</si>
  <si>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</si>
  <si>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</si>
  <si>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</si>
  <si>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</si>
  <si>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</si>
  <si>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</si>
  <si>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</si>
  <si>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</si>
  <si>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</si>
  <si>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</si>
  <si>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</si>
  <si>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</si>
  <si>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</si>
  <si>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</si>
  <si>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</si>
  <si>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</si>
  <si>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</si>
  <si>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</si>
  <si>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</si>
  <si>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</si>
  <si>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</si>
  <si>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</si>
  <si>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</si>
  <si>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</si>
  <si>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</si>
  <si>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</si>
  <si>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</si>
  <si>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</si>
  <si>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</si>
  <si>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</si>
  <si>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</si>
  <si>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</si>
  <si>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</si>
  <si>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</si>
  <si>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</si>
  <si>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</si>
  <si>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</si>
  <si>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</si>
  <si>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</si>
  <si>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</si>
  <si>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</si>
  <si>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</si>
  <si>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</si>
  <si>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</si>
  <si>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</si>
  <si>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</si>
  <si>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</si>
  <si>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</si>
  <si>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</si>
  <si>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</si>
  <si>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</si>
  <si>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</si>
  <si>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</si>
  <si>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</si>
  <si>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</si>
  <si>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</si>
  <si>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</si>
  <si>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</si>
  <si>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</si>
  <si>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</si>
  <si>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</si>
  <si>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</si>
  <si>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</si>
  <si>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</si>
  <si>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</si>
  <si>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</si>
  <si>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</si>
  <si>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</si>
  <si>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</si>
  <si>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</si>
  <si>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</si>
  <si>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</si>
  <si>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</si>
  <si>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</si>
  <si>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</si>
  <si>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</si>
  <si>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</si>
  <si>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</si>
  <si>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</si>
  <si>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</si>
  <si>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</si>
  <si>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</si>
  <si>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</si>
  <si>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</si>
  <si>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</si>
  <si>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</si>
  <si>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</si>
  <si>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</si>
  <si>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</si>
  <si>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</si>
  <si>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</si>
  <si>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</si>
  <si>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</si>
  <si>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</si>
  <si>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</si>
  <si>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</si>
  <si>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</si>
  <si>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</si>
  <si>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</si>
  <si>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</si>
  <si>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</si>
  <si>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</si>
  <si>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</si>
  <si>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</si>
  <si>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</si>
  <si>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</si>
  <si>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</si>
  <si>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</si>
  <si>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</si>
  <si>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</si>
  <si>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</si>
  <si>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</si>
  <si>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</si>
  <si>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</si>
  <si>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</si>
  <si>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</si>
  <si>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</si>
  <si>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</si>
  <si>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</si>
  <si>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</si>
  <si>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</si>
  <si>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</si>
  <si>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</si>
  <si>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</si>
  <si>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</si>
  <si>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</si>
  <si>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</si>
  <si>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</si>
  <si>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</si>
  <si>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</si>
  <si>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</si>
  <si>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</si>
  <si>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</si>
  <si>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</si>
  <si>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</si>
  <si>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</si>
  <si>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</si>
  <si>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</si>
  <si>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</si>
  <si>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</si>
  <si>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</si>
  <si>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</si>
  <si>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</si>
  <si>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</si>
  <si>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</si>
  <si>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</si>
  <si>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</si>
  <si>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</si>
  <si>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</si>
  <si>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</si>
  <si>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</si>
  <si>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</si>
  <si>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</si>
  <si>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</si>
  <si>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</si>
  <si>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</si>
  <si>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</si>
  <si>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</si>
  <si>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</si>
  <si>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</si>
  <si>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</si>
  <si>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</si>
  <si>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</si>
  <si>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</si>
  <si>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</si>
  <si>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</si>
  <si>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</si>
  <si>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</si>
  <si>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</si>
  <si>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</si>
  <si>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</si>
  <si>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</si>
  <si>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</si>
  <si>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</si>
  <si>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</si>
  <si>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</si>
  <si>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</si>
  <si>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</si>
  <si>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</si>
  <si>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</si>
  <si>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</si>
  <si>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</si>
  <si>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</si>
  <si>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</si>
  <si>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</si>
  <si>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</si>
  <si>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</si>
  <si>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</si>
  <si>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</si>
  <si>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</si>
  <si>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</si>
  <si>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</si>
  <si>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</si>
  <si>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</si>
  <si>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</si>
  <si>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</si>
  <si>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</si>
  <si>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</si>
  <si>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</si>
  <si>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</si>
  <si>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</si>
  <si>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</si>
  <si>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</si>
  <si>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</si>
  <si>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</si>
  <si>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</si>
  <si>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</si>
  <si>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</si>
  <si>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</si>
  <si>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</si>
  <si>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</si>
  <si>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</si>
  <si>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</si>
  <si>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</si>
  <si>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</si>
  <si>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</si>
  <si>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</si>
  <si>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</si>
  <si>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</si>
  <si>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</si>
  <si>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</si>
  <si>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</si>
  <si>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</si>
  <si>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</si>
  <si>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</si>
  <si>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</si>
  <si>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</si>
  <si>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</si>
  <si>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</si>
  <si>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</si>
  <si>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</si>
  <si>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</si>
  <si>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</si>
  <si>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</si>
  <si>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</si>
  <si>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</si>
  <si>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</si>
  <si>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</si>
  <si>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</si>
  <si>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</si>
  <si>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</si>
  <si>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</si>
  <si>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</si>
  <si>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</si>
  <si>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</si>
  <si>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</si>
  <si>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</si>
  <si>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</si>
  <si>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</si>
  <si>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</si>
  <si>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</si>
  <si>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</si>
  <si>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</si>
  <si>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</si>
  <si>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</si>
  <si>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</si>
  <si>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</si>
  <si>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</si>
  <si>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</si>
  <si>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</si>
  <si>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</si>
  <si>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</si>
  <si>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</si>
  <si>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</si>
  <si>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</si>
  <si>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</si>
  <si>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</si>
  <si>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</si>
  <si>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</si>
  <si>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</si>
  <si>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</si>
  <si>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</si>
  <si>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</si>
  <si>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</si>
  <si>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</si>
  <si>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</si>
  <si>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</si>
  <si>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</si>
  <si>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</si>
  <si>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</si>
  <si>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</si>
  <si>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</si>
  <si>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</si>
  <si>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</si>
  <si>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</si>
  <si>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</si>
  <si>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</si>
  <si>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</si>
  <si>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</si>
  <si>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</si>
  <si>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</si>
  <si>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</si>
  <si>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</si>
  <si>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</si>
  <si>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</si>
  <si>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</si>
  <si>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</si>
  <si>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</si>
  <si>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</si>
  <si>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</si>
  <si>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</si>
  <si>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</si>
  <si>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</si>
  <si>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</si>
  <si>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</si>
  <si>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</si>
  <si>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</si>
  <si>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</si>
  <si>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</si>
  <si>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</si>
  <si>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</si>
  <si>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</si>
  <si>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</si>
  <si>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</si>
  <si>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</si>
  <si>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</si>
  <si>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</si>
  <si>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</si>
  <si>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</si>
  <si>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</si>
  <si>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</si>
  <si>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</si>
  <si>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</si>
  <si>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</si>
  <si>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</si>
  <si>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</si>
  <si>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</si>
  <si>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</si>
  <si>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</si>
  <si>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</si>
  <si>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</si>
  <si>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</si>
  <si>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</si>
  <si>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</si>
  <si>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</si>
  <si>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</si>
  <si>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</si>
  <si>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</si>
  <si>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</si>
  <si>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</si>
  <si>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</si>
  <si>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</si>
  <si>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</si>
  <si>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</si>
  <si>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</si>
  <si>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</si>
  <si>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</si>
  <si>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</si>
  <si>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</si>
  <si>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</si>
  <si>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</si>
  <si>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</si>
  <si>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</si>
  <si>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</si>
  <si>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</si>
  <si>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</si>
  <si>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</si>
  <si>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</si>
  <si>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</si>
  <si>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</si>
  <si>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</si>
  <si>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</si>
  <si>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</si>
  <si>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</si>
  <si>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</si>
  <si>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</si>
  <si>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</si>
  <si>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</si>
  <si>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</si>
  <si>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</si>
  <si>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</si>
  <si>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</si>
  <si>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</si>
  <si>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</si>
  <si>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</si>
  <si>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</si>
  <si>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</si>
  <si>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</si>
  <si>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</si>
  <si>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</si>
  <si>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</si>
  <si>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</si>
  <si>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</si>
  <si>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</si>
  <si>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</si>
  <si>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</si>
  <si>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</si>
  <si>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</si>
  <si>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</si>
  <si>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</si>
  <si>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</si>
  <si>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</si>
  <si>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</si>
  <si>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</si>
  <si>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</si>
  <si>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</si>
  <si>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</si>
  <si>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</si>
  <si>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</si>
  <si>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</si>
  <si>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</si>
  <si>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</si>
  <si>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</si>
  <si>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</si>
  <si>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</si>
  <si>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</si>
  <si>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</si>
  <si>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</si>
  <si>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</si>
  <si>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</si>
  <si>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</si>
  <si>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</si>
  <si>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</si>
  <si>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</si>
  <si>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</si>
  <si>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</si>
  <si>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</si>
  <si>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</si>
  <si>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</si>
  <si>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</si>
  <si>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</si>
  <si>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</si>
  <si>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</si>
  <si>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</si>
  <si>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</si>
  <si>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</si>
  <si>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</si>
  <si>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</si>
  <si>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</si>
  <si>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</si>
  <si>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</si>
  <si>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</si>
  <si>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</si>
  <si>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</si>
  <si>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</si>
  <si>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</si>
  <si>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</si>
  <si>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</si>
  <si>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</si>
  <si>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</si>
  <si>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</si>
  <si>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</si>
  <si>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</si>
  <si>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</si>
  <si>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</si>
  <si>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</si>
  <si>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</si>
  <si>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</si>
  <si>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</si>
  <si>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</si>
  <si>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</si>
  <si>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</si>
  <si>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</si>
  <si>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</si>
  <si>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</si>
  <si>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</si>
  <si>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</si>
  <si>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</si>
  <si>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</si>
  <si>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</si>
  <si>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</si>
  <si>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</si>
  <si>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</si>
  <si>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</si>
  <si>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</si>
  <si>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</si>
  <si>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</si>
  <si>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</si>
  <si>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</si>
  <si>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</si>
  <si>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</si>
  <si>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</si>
  <si>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</si>
  <si>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</si>
  <si>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</si>
  <si>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</si>
  <si>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</si>
  <si>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</si>
  <si>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</si>
  <si>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</si>
  <si>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</si>
  <si>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</si>
  <si>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</si>
  <si>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</si>
  <si>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</si>
  <si>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</si>
  <si>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</si>
  <si>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</si>
  <si>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</si>
  <si>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</si>
  <si>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</si>
  <si>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</si>
  <si>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</si>
  <si>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</si>
  <si>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</si>
  <si>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</si>
  <si>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</si>
  <si>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</si>
  <si>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</si>
  <si>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</si>
  <si>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</si>
  <si>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</si>
  <si>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</si>
  <si>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</si>
  <si>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</si>
  <si>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</si>
  <si>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</si>
  <si>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</si>
  <si>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</si>
  <si>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</si>
  <si>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</si>
  <si>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</si>
  <si>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</si>
  <si>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</si>
  <si>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</si>
  <si>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</si>
  <si>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</si>
  <si>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</si>
  <si>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</si>
  <si>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</si>
  <si>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</si>
  <si>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</si>
  <si>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</si>
  <si>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</si>
  <si>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</si>
  <si>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</si>
  <si>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</si>
  <si>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</si>
  <si>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</si>
  <si>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</si>
  <si>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</si>
  <si>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</si>
  <si>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</si>
  <si>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</si>
  <si>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</si>
  <si>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</si>
  <si>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</si>
  <si>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</si>
  <si>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</si>
  <si>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</si>
  <si>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</si>
  <si>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</si>
  <si>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</si>
  <si>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</si>
  <si>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</si>
  <si>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</si>
  <si>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</si>
  <si>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</si>
  <si>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</si>
  <si>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</si>
  <si>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</si>
  <si>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</si>
  <si>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</si>
  <si>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</si>
  <si>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</si>
  <si>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</si>
  <si>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</si>
  <si>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</si>
  <si>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</si>
  <si>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</si>
  <si>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</si>
  <si>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</si>
  <si>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</si>
  <si>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</si>
  <si>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</si>
  <si>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</si>
  <si>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</si>
  <si>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</si>
  <si>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</si>
  <si>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</si>
  <si>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</si>
  <si>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</si>
  <si>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</si>
  <si>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</si>
  <si>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</si>
  <si>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</si>
  <si>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</si>
  <si>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</si>
  <si>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</si>
  <si>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</si>
  <si>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</si>
  <si>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</si>
  <si>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</si>
  <si>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</si>
  <si>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</si>
  <si>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</si>
  <si>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</si>
  <si>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</si>
  <si>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</si>
  <si>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</si>
  <si>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</si>
  <si>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</si>
  <si>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</si>
  <si>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</si>
  <si>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</si>
  <si>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</si>
  <si>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</si>
  <si>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</si>
  <si>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</si>
  <si>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</si>
  <si>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</si>
  <si>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</si>
  <si>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</si>
  <si>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</si>
  <si>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</si>
  <si>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</si>
  <si>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</si>
  <si>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</si>
  <si>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</si>
  <si>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</si>
  <si>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</si>
  <si>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</si>
  <si>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</si>
  <si>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</si>
  <si>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</si>
  <si>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</si>
  <si>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</si>
  <si>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</si>
  <si>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</si>
  <si>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</si>
  <si>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</si>
  <si>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</si>
  <si>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</si>
  <si>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</si>
  <si>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</si>
  <si>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</si>
  <si>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</si>
  <si>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</si>
  <si>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</si>
  <si>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</si>
  <si>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</si>
  <si>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</si>
  <si>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</si>
  <si>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</si>
  <si>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</si>
  <si>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</si>
  <si>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</si>
  <si>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</si>
  <si>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</si>
  <si>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</si>
  <si>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</si>
  <si>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</si>
  <si>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</si>
  <si>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</si>
  <si>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</si>
  <si>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</si>
  <si>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</si>
  <si>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</si>
  <si>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</si>
  <si>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</si>
  <si>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</si>
  <si>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</si>
  <si>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</si>
  <si>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</si>
  <si>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</si>
  <si>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</si>
  <si>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</si>
  <si>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</si>
  <si>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</si>
  <si>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</si>
  <si>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</si>
  <si>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</si>
  <si>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</si>
  <si>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</si>
  <si>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</si>
  <si>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</si>
  <si>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</si>
  <si>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</si>
  <si>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</si>
  <si>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</si>
  <si>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</si>
  <si>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</si>
  <si>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</si>
  <si>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</si>
  <si>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</si>
  <si>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</si>
  <si>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</si>
  <si>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</si>
  <si>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</si>
  <si>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</si>
  <si>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</si>
  <si>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</si>
  <si>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</si>
  <si>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</si>
  <si>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</si>
  <si>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</si>
  <si>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</si>
  <si>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</si>
  <si>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</si>
  <si>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</si>
  <si>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</si>
  <si>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</si>
  <si>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</si>
  <si>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</si>
  <si>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</si>
  <si>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</si>
  <si>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</si>
  <si>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</si>
  <si>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</si>
  <si>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</si>
  <si>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</si>
  <si>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</si>
  <si>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</si>
  <si>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</si>
  <si>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</si>
  <si>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</si>
  <si>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</si>
  <si>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</si>
  <si>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</si>
  <si>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</si>
  <si>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</si>
  <si>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</si>
  <si>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</si>
  <si>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</si>
  <si>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</si>
  <si>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</si>
  <si>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</si>
  <si>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</si>
  <si>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</si>
  <si>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</si>
  <si>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</si>
  <si>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</si>
  <si>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</si>
  <si>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</si>
  <si>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</si>
  <si>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</si>
  <si>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</si>
  <si>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</si>
  <si>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</si>
  <si>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</si>
  <si>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</si>
  <si>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</si>
  <si>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</si>
  <si>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</si>
  <si>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</si>
  <si>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</si>
  <si>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</si>
  <si>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</si>
  <si>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</si>
  <si>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</si>
  <si>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</si>
  <si>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</si>
  <si>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</si>
  <si>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</si>
  <si>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</si>
  <si>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</si>
  <si>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</si>
  <si>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</si>
  <si>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</si>
  <si>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</si>
  <si>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</si>
  <si>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</si>
  <si>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</si>
  <si>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</si>
  <si>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</si>
  <si>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</si>
  <si>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</si>
  <si>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</si>
  <si>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</si>
  <si>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</si>
  <si>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</si>
  <si>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</si>
  <si>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</si>
  <si>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</si>
  <si>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</si>
  <si>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</si>
  <si>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</si>
  <si>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</si>
  <si>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</si>
  <si>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</si>
  <si>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</si>
  <si>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</si>
  <si>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</si>
  <si>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</si>
  <si>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</si>
  <si>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</si>
  <si>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</si>
  <si>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</si>
  <si>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</si>
  <si>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</si>
  <si>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</si>
  <si>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</si>
  <si>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</si>
  <si>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</si>
  <si>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</si>
  <si>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</si>
  <si>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</si>
  <si>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</si>
  <si>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</si>
  <si>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</si>
  <si>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</si>
  <si>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</si>
  <si>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</si>
  <si>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</si>
  <si>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</si>
  <si>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</si>
  <si>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</si>
  <si>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</si>
  <si>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</si>
  <si>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</si>
  <si>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</si>
  <si>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</si>
  <si>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</si>
  <si>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</si>
  <si>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</si>
  <si>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</si>
  <si>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</si>
  <si>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</si>
  <si>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</si>
  <si>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</si>
  <si>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</si>
  <si>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</si>
  <si>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</si>
  <si>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</si>
  <si>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</si>
  <si>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</si>
  <si>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</si>
  <si>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</si>
  <si>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</si>
  <si>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</si>
  <si>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</si>
  <si>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</si>
  <si>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</si>
  <si>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</si>
  <si>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</si>
  <si>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</si>
  <si>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</si>
  <si>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</si>
  <si>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</si>
  <si>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</si>
  <si>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</si>
  <si>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</si>
  <si>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</si>
  <si>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</si>
  <si>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</si>
  <si>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</si>
  <si>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</si>
  <si>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</si>
  <si>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</si>
  <si>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</si>
  <si>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</si>
  <si>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</si>
  <si>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</si>
  <si>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</si>
  <si>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</si>
  <si>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</si>
  <si>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</si>
  <si>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</si>
  <si>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</si>
  <si>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</si>
  <si>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</si>
  <si>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</si>
  <si>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</si>
  <si>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</si>
  <si>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</si>
  <si>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</si>
  <si>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</si>
  <si>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</si>
  <si>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</si>
  <si>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</si>
  <si>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</si>
  <si>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</si>
  <si>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</si>
  <si>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</si>
  <si>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</si>
  <si>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</si>
  <si>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</si>
  <si>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</si>
  <si>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</si>
  <si>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</si>
  <si>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</si>
  <si>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</si>
  <si>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</si>
  <si>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</si>
  <si>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</si>
  <si>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</si>
  <si>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</si>
  <si>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</si>
  <si>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</si>
  <si>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</si>
  <si>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</si>
  <si>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</si>
  <si>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</si>
  <si>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</si>
  <si>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</si>
  <si>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</si>
  <si>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</si>
  <si>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</si>
  <si>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</si>
  <si>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</si>
  <si>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</si>
  <si>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</si>
  <si>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</si>
  <si>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</si>
  <si>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</si>
  <si>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</si>
  <si>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</si>
  <si>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</si>
  <si>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</si>
  <si>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</si>
  <si>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</si>
  <si>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</si>
  <si>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</si>
  <si>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</si>
  <si>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</si>
  <si>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</si>
  <si>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</si>
  <si>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</si>
  <si>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</si>
  <si>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</si>
  <si>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</si>
  <si>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</si>
  <si>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</si>
  <si>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</si>
  <si>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</si>
  <si>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</si>
  <si>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</si>
  <si>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</si>
  <si>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</si>
  <si>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</si>
  <si>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</si>
  <si>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</si>
  <si>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</si>
  <si>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</si>
  <si>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</si>
  <si>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</si>
  <si>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</si>
  <si>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</si>
  <si>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</si>
  <si>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</si>
  <si>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</si>
  <si>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</si>
  <si>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</si>
  <si>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</si>
  <si>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</si>
  <si>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</si>
  <si>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</si>
  <si>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</si>
  <si>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</si>
  <si>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</si>
  <si>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</si>
  <si>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</si>
  <si>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</si>
  <si>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</si>
  <si>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</si>
  <si>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</si>
  <si>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</si>
  <si>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</si>
  <si>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</si>
  <si>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</si>
  <si>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</si>
  <si>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</si>
  <si>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</si>
  <si>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</si>
  <si>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</si>
  <si>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</si>
  <si>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</si>
  <si>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</si>
  <si>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</si>
  <si>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</si>
  <si>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</si>
  <si>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</si>
  <si>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</si>
  <si>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</si>
  <si>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</si>
  <si>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</si>
  <si>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</si>
  <si>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</si>
  <si>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</si>
  <si>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</si>
  <si>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</si>
  <si>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</si>
  <si>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</si>
  <si>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</si>
  <si>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</si>
  <si>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</si>
  <si>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</si>
  <si>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</si>
  <si>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</si>
  <si>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</si>
  <si>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</si>
  <si>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</si>
  <si>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</si>
  <si>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</si>
  <si>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</si>
  <si>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</si>
  <si>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</si>
  <si>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</si>
  <si>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</si>
  <si>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</si>
  <si>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</si>
  <si>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</si>
  <si>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</si>
  <si>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</si>
  <si>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</si>
  <si>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</si>
  <si>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</si>
  <si>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</si>
  <si>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</si>
  <si>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</si>
  <si>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</si>
  <si>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</si>
  <si>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</si>
  <si>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</si>
  <si>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</si>
  <si>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</si>
  <si>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</si>
  <si>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</si>
  <si>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</si>
  <si>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</si>
  <si>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</si>
  <si>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</si>
  <si>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</si>
  <si>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</si>
  <si>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</si>
  <si>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</si>
  <si>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</si>
  <si>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</si>
  <si>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</si>
  <si>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</si>
  <si>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</si>
  <si>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</si>
  <si>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</si>
  <si>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</si>
  <si>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</si>
  <si>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</si>
  <si>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</si>
  <si>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</si>
  <si>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</si>
  <si>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</si>
  <si>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</si>
  <si>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</si>
  <si>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</si>
  <si>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</si>
  <si>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</si>
  <si>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</si>
  <si>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</si>
  <si>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</si>
  <si>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</si>
  <si>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</si>
  <si>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</si>
  <si>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</si>
  <si>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</si>
  <si>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</si>
  <si>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</si>
  <si>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</si>
  <si>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</si>
  <si>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</si>
  <si>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</si>
  <si>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</si>
  <si>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</si>
  <si>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</si>
  <si>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</si>
  <si>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</si>
  <si>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</si>
  <si>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</si>
  <si>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</si>
  <si>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</si>
  <si>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</si>
  <si>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</si>
  <si>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</si>
  <si>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</si>
  <si>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</si>
  <si>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</si>
  <si>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</si>
  <si>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</si>
  <si>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</si>
  <si>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</si>
  <si>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</si>
  <si>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</si>
  <si>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</si>
  <si>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</si>
  <si>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</si>
  <si>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</si>
  <si>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</si>
  <si>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</si>
  <si>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</si>
  <si>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</si>
  <si>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</si>
  <si>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</si>
  <si>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</si>
  <si>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</si>
  <si>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</si>
  <si>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</si>
  <si>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</si>
  <si>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</si>
  <si>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</si>
  <si>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</si>
  <si>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</si>
  <si>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</si>
  <si>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</si>
  <si>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</si>
  <si>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</si>
  <si>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</si>
  <si>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</si>
  <si>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</si>
  <si>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</si>
  <si>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</si>
  <si>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</si>
  <si>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</si>
  <si>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</si>
  <si>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</si>
  <si>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</si>
  <si>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</si>
  <si>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</si>
  <si>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</si>
  <si>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</si>
  <si>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</si>
  <si>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</si>
  <si>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</si>
  <si>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</si>
  <si>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</si>
  <si>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</si>
  <si>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</si>
  <si>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</si>
  <si>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</si>
  <si>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</si>
  <si>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</si>
  <si>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</si>
  <si>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</si>
  <si>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</si>
  <si>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</si>
  <si>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</si>
  <si>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</si>
  <si>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</si>
  <si>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</si>
  <si>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</si>
  <si>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</si>
  <si>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</si>
  <si>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</si>
  <si>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</si>
  <si>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</si>
  <si>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</si>
  <si>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</si>
  <si>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</si>
  <si>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</si>
  <si>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</si>
  <si>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</si>
  <si>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</si>
  <si>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</si>
  <si>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</si>
  <si>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</si>
  <si>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</si>
  <si>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</si>
  <si>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</si>
  <si>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</si>
  <si>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</si>
  <si>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</si>
  <si>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</si>
  <si>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</si>
  <si>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</si>
  <si>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</si>
  <si>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</si>
  <si>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</si>
  <si>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</si>
  <si>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</si>
  <si>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</si>
  <si>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</si>
  <si>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</si>
  <si>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</si>
  <si>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</si>
  <si>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</si>
  <si>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</si>
  <si>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</si>
  <si>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</si>
  <si>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</si>
  <si>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</si>
  <si>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</si>
  <si>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</si>
  <si>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</si>
  <si>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</si>
  <si>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</si>
  <si>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</si>
  <si>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</si>
  <si>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</si>
  <si>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</si>
  <si>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</si>
  <si>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</si>
  <si>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</si>
  <si>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</si>
  <si>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</si>
  <si>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</si>
  <si>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</si>
  <si>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</si>
  <si>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</si>
  <si>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</si>
  <si>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</si>
  <si>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</si>
  <si>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</si>
  <si>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</si>
  <si>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</si>
  <si>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</si>
  <si>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</si>
  <si>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</si>
  <si>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</si>
  <si>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</si>
  <si>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</si>
  <si>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</si>
  <si>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</si>
  <si>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</si>
  <si>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</si>
  <si>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</si>
  <si>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</si>
  <si>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</si>
  <si>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</si>
  <si>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</si>
  <si>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</si>
  <si>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</si>
  <si>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</si>
  <si>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</si>
  <si>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</si>
  <si>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</si>
  <si>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</si>
  <si>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</si>
  <si>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</si>
  <si>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</si>
  <si>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</si>
  <si>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</si>
  <si>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</si>
  <si>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</si>
  <si>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</si>
  <si>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</si>
  <si>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</si>
  <si>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</si>
  <si>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</si>
  <si>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</si>
  <si>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</si>
  <si>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</si>
  <si>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</si>
  <si>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</si>
  <si>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</si>
  <si>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</si>
  <si>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</si>
  <si>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</si>
  <si>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</si>
  <si>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</si>
  <si>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</si>
  <si>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</si>
  <si>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</si>
  <si>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</si>
  <si>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</si>
  <si>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</si>
  <si>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</si>
  <si>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</si>
  <si>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</si>
  <si>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</si>
  <si>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</si>
  <si>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</si>
  <si>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</si>
  <si>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</si>
  <si>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</si>
  <si>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</si>
  <si>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</si>
  <si>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</si>
  <si>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</si>
  <si>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</si>
  <si>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</si>
  <si>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</si>
  <si>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</si>
  <si>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</si>
  <si>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</si>
  <si>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</si>
  <si>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</si>
  <si>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</si>
  <si>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</si>
  <si>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</si>
  <si>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</si>
  <si>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</si>
  <si>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</si>
  <si>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</si>
  <si>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</si>
  <si>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</si>
  <si>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</si>
  <si>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</si>
  <si>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</si>
  <si>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</si>
  <si>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</si>
  <si>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</si>
  <si>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</si>
  <si>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</si>
  <si>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</si>
  <si>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</si>
  <si>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</si>
  <si>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</si>
  <si>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</si>
  <si>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</si>
  <si>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</si>
  <si>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</si>
  <si>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</si>
  <si>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</si>
  <si>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</si>
  <si>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</si>
  <si>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</si>
  <si>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</si>
  <si>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</si>
  <si>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</si>
  <si>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</si>
  <si>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</si>
  <si>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</si>
  <si>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</si>
  <si>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</si>
  <si>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</si>
  <si>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</si>
  <si>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</si>
  <si>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</si>
  <si>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</si>
  <si>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</si>
  <si>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</si>
  <si>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</si>
  <si>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</si>
  <si>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</si>
  <si>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</si>
  <si>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</si>
  <si>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</si>
  <si>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</si>
  <si>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</si>
  <si>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</si>
  <si>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</si>
  <si>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</si>
  <si>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</si>
  <si>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</si>
  <si>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</si>
  <si>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</si>
  <si>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</si>
  <si>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</si>
  <si>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</si>
  <si>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</si>
  <si>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</si>
  <si>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</si>
  <si>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</si>
  <si>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</si>
  <si>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</si>
  <si>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</si>
  <si>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</si>
  <si>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</si>
  <si>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</si>
  <si>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</si>
  <si>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</si>
  <si>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</si>
  <si>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</si>
  <si>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</si>
  <si>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</si>
  <si>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</si>
  <si>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</si>
  <si>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</si>
  <si>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</si>
  <si>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</si>
  <si>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</si>
  <si>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</si>
  <si>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</si>
  <si>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</si>
  <si>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</si>
  <si>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</si>
  <si>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</si>
  <si>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</si>
  <si>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</si>
  <si>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</si>
  <si>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</si>
  <si>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</si>
  <si>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</si>
  <si>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</si>
  <si>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</si>
  <si>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</si>
  <si>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</si>
  <si>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</si>
  <si>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</si>
  <si>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</si>
  <si>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</si>
  <si>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</si>
  <si>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</si>
  <si>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</si>
  <si>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</si>
  <si>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</si>
  <si>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</si>
  <si>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</si>
  <si>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</si>
  <si>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</si>
  <si>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</si>
  <si>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</si>
  <si>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</si>
  <si>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</si>
  <si>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</si>
  <si>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</si>
  <si>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</si>
  <si>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</si>
  <si>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</si>
  <si>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</si>
  <si>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</si>
  <si>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</si>
  <si>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</si>
  <si>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</si>
  <si>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</si>
  <si>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</si>
  <si>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</si>
  <si>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</si>
  <si>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</si>
  <si>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</si>
  <si>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</si>
  <si>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</si>
  <si>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</si>
  <si>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</si>
  <si>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</si>
  <si>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</si>
  <si>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</si>
  <si>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</si>
  <si>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</si>
  <si>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</si>
  <si>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</si>
  <si>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</si>
  <si>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</si>
  <si>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</si>
  <si>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</si>
  <si>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</si>
  <si>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</si>
  <si>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</si>
  <si>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</si>
  <si>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</si>
  <si>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</si>
  <si>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</si>
  <si>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</si>
  <si>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</si>
  <si>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</si>
  <si>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</si>
  <si>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</si>
  <si>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</si>
  <si>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</si>
  <si>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</si>
  <si>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</si>
  <si>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</si>
  <si>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</si>
  <si>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</si>
  <si>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</si>
  <si>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</si>
  <si>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</si>
  <si>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</si>
  <si>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</si>
  <si>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</si>
  <si>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</si>
  <si>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</si>
  <si>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</si>
  <si>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</si>
  <si>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</si>
  <si>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</si>
  <si>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</si>
  <si>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</si>
  <si>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</si>
  <si>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</si>
  <si>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</si>
  <si>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</si>
  <si>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</si>
  <si>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</si>
  <si>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</si>
  <si>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</si>
  <si>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</si>
  <si>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</si>
  <si>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</si>
  <si>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</si>
  <si>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</si>
  <si>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</si>
  <si>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</si>
  <si>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</si>
  <si>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</si>
  <si>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</si>
  <si>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</si>
  <si>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</si>
  <si>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</si>
  <si>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</si>
  <si>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</si>
  <si>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</si>
  <si>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</si>
  <si>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</si>
  <si>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</si>
  <si>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</si>
  <si>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</si>
  <si>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</si>
  <si>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</si>
  <si>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</si>
  <si>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</si>
  <si>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</si>
  <si>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</si>
  <si>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</si>
  <si>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</si>
  <si>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</si>
  <si>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</si>
  <si>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</si>
  <si>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</si>
  <si>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</si>
  <si>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</si>
  <si>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</si>
  <si>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</si>
  <si>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</si>
  <si>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</si>
  <si>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</si>
  <si>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</si>
  <si>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</si>
  <si>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</si>
  <si>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</si>
  <si>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</si>
  <si>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</si>
  <si>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</si>
  <si>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</si>
  <si>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</si>
  <si>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</si>
  <si>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</si>
  <si>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</si>
  <si>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</si>
  <si>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</si>
  <si>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</si>
  <si>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</si>
  <si>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</si>
  <si>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</si>
  <si>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</si>
  <si>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</si>
  <si>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</si>
  <si>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</si>
  <si>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</si>
  <si>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</si>
  <si>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</si>
  <si>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</si>
  <si>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</si>
  <si>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</si>
  <si>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</si>
  <si>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</si>
  <si>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</si>
  <si>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</si>
  <si>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</si>
  <si>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</si>
  <si>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</si>
  <si>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</si>
  <si>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</si>
  <si>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</si>
  <si>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</si>
  <si>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</si>
  <si>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</si>
  <si>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</si>
  <si>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</si>
  <si>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</si>
  <si>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</si>
  <si>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</si>
  <si>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</si>
  <si>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</si>
  <si>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</si>
  <si>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</si>
  <si>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</si>
  <si>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</si>
  <si>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</si>
  <si>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</si>
  <si>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</si>
  <si>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</si>
  <si>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</si>
  <si>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</si>
  <si>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</si>
  <si>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</si>
  <si>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</si>
  <si>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</si>
  <si>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</si>
  <si>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</si>
  <si>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</si>
  <si>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</si>
  <si>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</si>
  <si>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</si>
  <si>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</si>
  <si>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</si>
  <si>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</si>
  <si>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</si>
  <si>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</si>
  <si>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</si>
  <si>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</si>
  <si>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</si>
  <si>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</si>
  <si>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</si>
  <si>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</si>
  <si>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</si>
  <si>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</si>
  <si>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</si>
  <si>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</si>
  <si>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</si>
  <si>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</si>
  <si>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</si>
  <si>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</si>
  <si>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</si>
  <si>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</si>
  <si>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</si>
  <si>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</si>
  <si>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</si>
  <si>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</si>
  <si>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</si>
  <si>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</si>
  <si>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</si>
  <si>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</si>
  <si>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</si>
  <si>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</si>
  <si>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</si>
  <si>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</si>
  <si>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</si>
  <si>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</si>
  <si>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</si>
  <si>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</si>
  <si>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</si>
  <si>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</si>
  <si>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</si>
  <si>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</si>
  <si>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</si>
  <si>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</si>
  <si>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</si>
  <si>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</si>
  <si>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</si>
  <si>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</si>
  <si>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</si>
  <si>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</si>
  <si>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</si>
  <si>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</si>
  <si>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</si>
  <si>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</si>
  <si>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</si>
  <si>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</si>
  <si>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</si>
  <si>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</si>
  <si>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</si>
  <si>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</si>
  <si>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</si>
  <si>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</si>
  <si>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</si>
  <si>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</si>
  <si>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</si>
  <si>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</si>
  <si>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</si>
  <si>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</si>
  <si>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</si>
  <si>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</si>
  <si>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</si>
  <si>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</si>
  <si>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</si>
  <si>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</si>
  <si>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</si>
  <si>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</si>
  <si>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</si>
  <si>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</si>
  <si>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</si>
  <si>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</si>
  <si>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</si>
  <si>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</si>
  <si>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</si>
  <si>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</si>
  <si>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</si>
  <si>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</si>
  <si>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</si>
  <si>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</si>
  <si>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</si>
  <si>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</si>
  <si>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</si>
  <si>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</si>
  <si>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</si>
  <si>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</si>
  <si>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</si>
  <si>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</si>
  <si>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</si>
  <si>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</si>
  <si>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</si>
  <si>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</si>
  <si>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</si>
  <si>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</si>
  <si>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</si>
  <si>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</si>
  <si>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</si>
  <si>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</si>
  <si>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</si>
  <si>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</si>
  <si>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</si>
  <si>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</si>
  <si>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</si>
  <si>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</si>
  <si>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</si>
  <si>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</si>
  <si>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</si>
  <si>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</si>
  <si>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</si>
  <si>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</si>
  <si>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</si>
  <si>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</si>
  <si>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</si>
  <si>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</si>
  <si>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</si>
  <si>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</si>
  <si>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</si>
  <si>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</si>
  <si>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</si>
  <si>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</si>
  <si>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</si>
  <si>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</si>
  <si>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</si>
  <si>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</si>
  <si>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</si>
  <si>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</si>
  <si>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</si>
  <si>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</si>
  <si>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</si>
  <si>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</si>
  <si>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</si>
  <si>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</si>
  <si>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</si>
  <si>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</si>
  <si>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</si>
  <si>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</si>
  <si>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</si>
  <si>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</si>
  <si>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</si>
  <si>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</si>
  <si>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</si>
  <si>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</si>
  <si>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</si>
  <si>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</si>
  <si>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</si>
  <si>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</si>
  <si>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</si>
  <si>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</si>
  <si>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</si>
  <si>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</si>
  <si>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</si>
  <si>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</si>
  <si>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</si>
  <si>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</si>
  <si>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</si>
  <si>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</si>
  <si>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</si>
  <si>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</si>
  <si>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</si>
  <si>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</si>
  <si>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</si>
  <si>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</si>
  <si>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</si>
  <si>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</si>
  <si>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</si>
  <si>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</si>
  <si>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</si>
  <si>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</si>
  <si>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</si>
  <si>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</si>
  <si>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</si>
  <si>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</si>
  <si>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</si>
  <si>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</si>
  <si>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</si>
  <si>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</si>
  <si>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</si>
  <si>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</si>
  <si>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</si>
  <si>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</si>
  <si>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</si>
  <si>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</si>
  <si>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</si>
  <si>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</si>
  <si>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</si>
  <si>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</si>
  <si>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</si>
  <si>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</si>
  <si>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</si>
  <si>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</si>
  <si>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</si>
  <si>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</si>
  <si>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</si>
  <si>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</si>
  <si>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</si>
  <si>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</si>
  <si>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</si>
  <si>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</si>
  <si>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</si>
  <si>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</si>
  <si>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</si>
  <si>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</si>
  <si>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</si>
  <si>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</si>
  <si>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</si>
  <si>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</si>
  <si>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</si>
  <si>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</si>
  <si>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</si>
  <si>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</si>
  <si>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</si>
  <si>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</si>
  <si>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</si>
  <si>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</si>
  <si>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</si>
  <si>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</si>
  <si>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</si>
  <si>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</si>
  <si>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</si>
  <si>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</si>
  <si>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</si>
  <si>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</si>
  <si>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</si>
  <si>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</si>
  <si>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</si>
  <si>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</si>
  <si>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</si>
  <si>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</si>
  <si>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</si>
  <si>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</si>
  <si>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</si>
  <si>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</si>
  <si>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</si>
  <si>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</si>
  <si>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</si>
  <si>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</si>
  <si>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</si>
  <si>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</si>
  <si>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</si>
  <si>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</si>
  <si>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</si>
  <si>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</si>
  <si>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</si>
  <si>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</si>
  <si>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</si>
  <si>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</si>
  <si>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</si>
  <si>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</si>
  <si>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</si>
  <si>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</si>
  <si>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</si>
  <si>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</si>
  <si>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</si>
  <si>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</si>
  <si>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</si>
  <si>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</si>
  <si>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</si>
  <si>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</si>
  <si>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</si>
  <si>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</si>
  <si>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</si>
  <si>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</si>
  <si>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</si>
  <si>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</si>
  <si>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</si>
  <si>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</si>
  <si>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</si>
  <si>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</si>
  <si>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</si>
  <si>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</si>
  <si>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</si>
  <si>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</si>
  <si>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</si>
  <si>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</si>
  <si>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</si>
  <si>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</si>
  <si>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</si>
  <si>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</si>
  <si>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</si>
  <si>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</si>
  <si>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</si>
  <si>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</si>
  <si>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</si>
  <si>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</si>
  <si>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</si>
  <si>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</si>
  <si>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</si>
  <si>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</si>
  <si>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</si>
  <si>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</si>
  <si>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</si>
  <si>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</si>
  <si>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</si>
  <si>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</si>
  <si>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</si>
  <si>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</si>
  <si>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</si>
  <si>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</si>
  <si>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</si>
  <si>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</si>
  <si>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</si>
  <si>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</si>
  <si>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</si>
  <si>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</si>
  <si>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</si>
  <si>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</si>
  <si>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</si>
  <si>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</si>
  <si>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</si>
  <si>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</si>
  <si>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</si>
  <si>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</si>
  <si>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</si>
  <si>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</si>
  <si>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</si>
  <si>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</si>
  <si>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</si>
  <si>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</si>
  <si>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</si>
  <si>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</si>
  <si>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</si>
  <si>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</si>
  <si>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</si>
  <si>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</si>
  <si>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</si>
  <si>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</si>
  <si>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</si>
  <si>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</si>
  <si>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</si>
  <si>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</si>
  <si>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</si>
  <si>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</si>
  <si>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</si>
  <si>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</si>
  <si>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</si>
  <si>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</si>
  <si>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</si>
  <si>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</si>
  <si>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</si>
  <si>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</si>
  <si>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</si>
  <si>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</si>
  <si>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</si>
  <si>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</si>
  <si>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</si>
  <si>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</si>
  <si>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</si>
  <si>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</si>
  <si>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</si>
  <si>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</si>
  <si>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</si>
  <si>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</si>
  <si>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</si>
  <si>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</si>
  <si>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</si>
  <si>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</si>
  <si>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</si>
  <si>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</si>
  <si>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</si>
  <si>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</si>
  <si>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</si>
  <si>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</si>
  <si>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</si>
  <si>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</si>
  <si>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</si>
  <si>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</si>
  <si>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</si>
  <si>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</si>
  <si>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</si>
  <si>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</si>
  <si>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</si>
  <si>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</si>
  <si>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</si>
  <si>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</si>
  <si>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</si>
  <si>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</si>
  <si>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</si>
  <si>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</si>
  <si>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</si>
  <si>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</si>
  <si>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</si>
  <si>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</si>
  <si>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</si>
  <si>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</si>
  <si>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</si>
  <si>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</si>
  <si>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</si>
  <si>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</si>
  <si>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</si>
  <si>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</si>
  <si>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</si>
  <si>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</si>
  <si>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</si>
  <si>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</si>
  <si>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</si>
  <si>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</si>
  <si>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</si>
  <si>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</si>
  <si>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</si>
  <si>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</si>
  <si>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</si>
  <si>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</si>
  <si>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</si>
  <si>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</si>
  <si>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</si>
  <si>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</si>
  <si>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</si>
  <si>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</si>
  <si>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</si>
  <si>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</si>
  <si>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</si>
  <si>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</si>
  <si>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</si>
  <si>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</si>
  <si>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</si>
  <si>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</si>
  <si>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</si>
  <si>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</si>
  <si>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</si>
  <si>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</si>
  <si>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</si>
  <si>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</si>
  <si>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</si>
  <si>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</si>
  <si>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</si>
  <si>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</si>
  <si>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</si>
  <si>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</si>
  <si>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</si>
  <si>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</si>
  <si>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</si>
  <si>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</si>
  <si>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</si>
  <si>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</si>
  <si>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</si>
  <si>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</si>
  <si>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</si>
  <si>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</si>
  <si>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</si>
  <si>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</si>
  <si>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</si>
  <si>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</si>
  <si>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</si>
  <si>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</si>
  <si>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</si>
  <si>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</si>
  <si>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</si>
  <si>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</si>
  <si>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</si>
  <si>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</si>
  <si>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</si>
  <si>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</si>
  <si>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</si>
  <si>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</si>
  <si>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</si>
  <si>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</si>
  <si>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</si>
  <si>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</si>
  <si>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</si>
  <si>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</si>
  <si>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</si>
  <si>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</si>
  <si>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</si>
  <si>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</si>
  <si>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</si>
  <si>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</si>
  <si>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</si>
  <si>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</si>
  <si>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</si>
  <si>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</si>
  <si>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</si>
  <si>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</si>
  <si>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</si>
  <si>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</si>
  <si>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</si>
  <si>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</si>
  <si>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</si>
  <si>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</si>
  <si>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</si>
  <si>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</si>
  <si>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</si>
  <si>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</si>
  <si>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</si>
  <si>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</si>
  <si>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</si>
  <si>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</si>
  <si>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</si>
  <si>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</si>
  <si>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</si>
  <si>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</si>
  <si>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</si>
  <si>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</si>
  <si>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</si>
  <si>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</si>
  <si>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</si>
  <si>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</si>
  <si>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</si>
  <si>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</si>
  <si>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</si>
  <si>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</si>
  <si>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</si>
  <si>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</si>
  <si>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</si>
  <si>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</si>
  <si>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</si>
  <si>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</si>
  <si>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</si>
  <si>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</si>
  <si>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</si>
  <si>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</si>
  <si>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</si>
  <si>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</si>
  <si>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</si>
  <si>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</si>
  <si>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</si>
  <si>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</si>
  <si>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</si>
  <si>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</si>
  <si>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</si>
  <si>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</si>
  <si>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</si>
  <si>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</si>
  <si>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</si>
  <si>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</si>
  <si>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</si>
  <si>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</si>
  <si>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</si>
  <si>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</si>
  <si>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</si>
  <si>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</si>
  <si>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</si>
  <si>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</si>
  <si>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</si>
  <si>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</si>
  <si>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</si>
  <si>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</si>
  <si>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</si>
  <si>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</si>
  <si>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</si>
  <si>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</si>
  <si>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</si>
  <si>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</si>
  <si>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</si>
  <si>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</si>
  <si>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</si>
  <si>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</si>
  <si>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</si>
  <si>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</si>
  <si>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</si>
  <si>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</si>
  <si>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</si>
  <si>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</si>
  <si>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</si>
  <si>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</si>
  <si>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</si>
  <si>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</si>
  <si>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</si>
  <si>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</si>
  <si>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</si>
  <si>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</si>
  <si>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</si>
  <si>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</si>
  <si>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</si>
  <si>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</si>
  <si>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</si>
  <si>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</si>
  <si>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</si>
  <si>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</si>
  <si>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</si>
  <si>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</si>
  <si>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</si>
  <si>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</si>
  <si>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</si>
  <si>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</si>
  <si>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</si>
  <si>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</si>
  <si>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</si>
  <si>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</si>
  <si>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</si>
  <si>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</si>
  <si>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</si>
  <si>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</si>
  <si>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</si>
  <si>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</si>
  <si>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</si>
  <si>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</si>
  <si>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</si>
  <si>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</si>
  <si>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</si>
  <si>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</si>
  <si>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</si>
  <si>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</si>
  <si>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</si>
  <si>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</si>
  <si>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</si>
  <si>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</si>
  <si>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</si>
  <si>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</si>
  <si>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</si>
  <si>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</si>
  <si>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</si>
  <si>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</si>
  <si>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</si>
  <si>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</si>
  <si>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</si>
  <si>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</si>
  <si>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</si>
  <si>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</si>
  <si>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</si>
  <si>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</si>
  <si>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</si>
  <si>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</si>
  <si>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</si>
  <si>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</si>
  <si>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</si>
  <si>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</si>
  <si>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</si>
  <si>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</si>
  <si>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</si>
  <si>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</si>
  <si>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</si>
  <si>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</si>
  <si>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</si>
  <si>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</si>
  <si>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</si>
  <si>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</si>
  <si>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</si>
  <si>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</si>
  <si>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</si>
  <si>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</si>
  <si>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</si>
  <si>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</si>
  <si>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</si>
  <si>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</si>
  <si>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</si>
  <si>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</si>
  <si>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</si>
  <si>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</si>
  <si>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</si>
  <si>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</si>
  <si>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</si>
  <si>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</si>
  <si>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</si>
  <si>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</si>
  <si>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</si>
  <si>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</si>
  <si>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</si>
  <si>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</si>
  <si>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</si>
  <si>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</si>
  <si>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</si>
  <si>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</si>
  <si>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</si>
  <si>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</si>
  <si>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</si>
  <si>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</si>
  <si>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</si>
  <si>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</si>
  <si>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</si>
  <si>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</si>
  <si>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</si>
  <si>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</si>
  <si>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</si>
  <si>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</si>
  <si>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</si>
  <si>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</si>
  <si>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</si>
  <si>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</si>
  <si>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</si>
  <si>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</si>
  <si>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</si>
  <si>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</si>
  <si>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</si>
  <si>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</si>
  <si>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</si>
  <si>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</si>
  <si>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</si>
  <si>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</si>
  <si>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</si>
  <si>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</si>
  <si>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</si>
  <si>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</si>
  <si>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</si>
  <si>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</si>
  <si>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</si>
  <si>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</si>
  <si>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</si>
  <si>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</si>
  <si>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</si>
  <si>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</si>
  <si>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</si>
  <si>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</si>
  <si>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</si>
  <si>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</si>
  <si>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</si>
  <si>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</si>
  <si>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</si>
  <si>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</si>
  <si>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</si>
  <si>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</si>
  <si>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</si>
  <si>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</si>
  <si>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</si>
  <si>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</si>
  <si>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</si>
  <si>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</si>
  <si>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</si>
  <si>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</si>
  <si>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</si>
  <si>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</si>
  <si>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</si>
  <si>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</si>
  <si>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</si>
  <si>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</si>
  <si>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</si>
  <si>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</si>
  <si>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</si>
  <si>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</si>
  <si>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</si>
  <si>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</si>
  <si>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</si>
  <si>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</si>
  <si>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</si>
  <si>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</si>
  <si>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</si>
  <si>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</si>
  <si>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</si>
  <si>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</si>
  <si>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</si>
  <si>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</si>
  <si>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</si>
  <si>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</si>
  <si>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</si>
  <si>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</si>
  <si>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</si>
  <si>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</si>
  <si>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</si>
  <si>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</si>
  <si>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</si>
  <si>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</si>
  <si>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</si>
  <si>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</si>
  <si>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</si>
  <si>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</si>
  <si>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</si>
  <si>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</si>
  <si>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</si>
  <si>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</si>
  <si>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</si>
  <si>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</si>
  <si>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</si>
  <si>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</si>
  <si>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</si>
  <si>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</si>
  <si>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</si>
  <si>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</si>
  <si>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</si>
  <si>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</si>
  <si>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</si>
  <si>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</si>
  <si>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</si>
  <si>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</si>
  <si>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</si>
  <si>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</si>
  <si>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</si>
  <si>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</si>
  <si>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</si>
  <si>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</si>
  <si>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</si>
  <si>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</si>
  <si>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</si>
  <si>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</si>
  <si>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</si>
  <si>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</si>
  <si>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</si>
  <si>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</si>
  <si>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</si>
  <si>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</si>
  <si>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</si>
  <si>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</si>
  <si>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</si>
  <si>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</si>
  <si>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</si>
  <si>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</si>
  <si>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</si>
  <si>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</si>
  <si>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</si>
  <si>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</si>
  <si>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</si>
  <si>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</si>
  <si>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</si>
  <si>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</si>
  <si>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</si>
  <si>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</si>
  <si>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</si>
  <si>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</si>
  <si>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</si>
  <si>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</si>
  <si>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</si>
  <si>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</si>
  <si>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</si>
  <si>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</si>
  <si>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</si>
  <si>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</si>
  <si>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</si>
  <si>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</si>
  <si>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</si>
  <si>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</si>
  <si>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</si>
  <si>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</si>
  <si>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</si>
  <si>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</si>
  <si>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</si>
  <si>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</si>
  <si>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</si>
  <si>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</si>
  <si>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</si>
  <si>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</si>
  <si>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</si>
  <si>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</si>
  <si>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</si>
  <si>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</si>
  <si>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</si>
  <si>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</si>
  <si>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</si>
  <si>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</si>
  <si>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</si>
  <si>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</si>
  <si>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</si>
  <si>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</si>
  <si>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</si>
  <si>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</si>
  <si>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</si>
  <si>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</si>
  <si>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</si>
  <si>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</si>
  <si>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</si>
  <si>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</si>
  <si>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</si>
  <si>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</si>
  <si>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</si>
  <si>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</si>
  <si>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</si>
  <si>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</si>
  <si>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</si>
  <si>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</si>
  <si>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</si>
  <si>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</si>
  <si>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</si>
  <si>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</si>
  <si>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</si>
  <si>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</si>
  <si>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</si>
  <si>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</si>
  <si>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</si>
  <si>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</si>
  <si>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</si>
  <si>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</si>
  <si>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</si>
  <si>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</si>
  <si>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</si>
  <si>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</si>
  <si>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</si>
  <si>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</si>
  <si>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</si>
  <si>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</si>
  <si>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</si>
  <si>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</si>
  <si>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</si>
  <si>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</si>
  <si>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</si>
  <si>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</si>
  <si>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</si>
  <si>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</si>
  <si>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</si>
  <si>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</si>
  <si>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</si>
  <si>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</si>
  <si>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</si>
  <si>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</si>
  <si>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</si>
  <si>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</si>
  <si>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</si>
  <si>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</si>
  <si>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</si>
  <si>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</si>
  <si>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</si>
  <si>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</si>
  <si>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</si>
  <si>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</si>
  <si>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</si>
  <si>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</si>
  <si>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</si>
  <si>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</si>
  <si>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</si>
  <si>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</si>
  <si>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</si>
  <si>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</si>
  <si>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</si>
  <si>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</si>
  <si>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</si>
  <si>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</si>
  <si>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</si>
  <si>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</si>
  <si>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</si>
  <si>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</si>
  <si>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</si>
  <si>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</si>
  <si>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</si>
  <si>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</si>
  <si>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</si>
  <si>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</si>
  <si>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</si>
  <si>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</si>
  <si>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</si>
  <si>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</si>
  <si>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</si>
  <si>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</si>
  <si>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</si>
  <si>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</si>
  <si>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</si>
  <si>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</si>
  <si>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</si>
  <si>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</si>
  <si>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</si>
  <si>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</si>
  <si>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</si>
  <si>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</si>
  <si>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</si>
  <si>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</si>
  <si>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</si>
  <si>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</si>
  <si>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</si>
  <si>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</si>
  <si>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</si>
  <si>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</si>
  <si>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</si>
  <si>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</si>
  <si>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</si>
  <si>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</si>
  <si>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</si>
  <si>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</si>
  <si>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</si>
  <si>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</si>
  <si>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</si>
  <si>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</si>
  <si>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</si>
  <si>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</si>
  <si>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</si>
  <si>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</si>
  <si>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</si>
  <si>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</si>
  <si>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</si>
  <si>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</si>
  <si>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</si>
  <si>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</si>
  <si>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</si>
  <si>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</si>
  <si>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</si>
  <si>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</si>
  <si>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</si>
  <si>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</si>
  <si>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</si>
  <si>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</si>
  <si>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</si>
  <si>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</si>
  <si>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</si>
  <si>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</si>
  <si>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</si>
  <si>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</si>
  <si>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</si>
  <si>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</si>
  <si>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</si>
  <si>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</si>
  <si>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</si>
  <si>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</si>
  <si>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</si>
  <si>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</si>
  <si>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</si>
  <si>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</si>
  <si>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</si>
  <si>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</si>
  <si>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</si>
  <si>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</si>
  <si>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</si>
  <si>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</si>
  <si>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</si>
  <si>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</si>
  <si>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</si>
  <si>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</si>
  <si>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</si>
  <si>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</si>
  <si>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</si>
  <si>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</si>
  <si>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</si>
  <si>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</si>
  <si>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</si>
  <si>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</si>
  <si>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</si>
  <si>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</si>
  <si>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</si>
  <si>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</si>
  <si>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</si>
  <si>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</si>
  <si>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</si>
  <si>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</si>
  <si>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</si>
  <si>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</si>
  <si>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</si>
  <si>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</si>
  <si>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</si>
  <si>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</si>
  <si>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</si>
  <si>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</si>
  <si>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</si>
  <si>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</si>
  <si>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</si>
  <si>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</si>
  <si>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</si>
  <si>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</si>
  <si>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</si>
  <si>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</si>
  <si>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</si>
  <si>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</si>
  <si>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</si>
  <si>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</si>
  <si>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</si>
  <si>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</si>
  <si>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</si>
  <si>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</si>
  <si>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</si>
  <si>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</si>
  <si>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</si>
  <si>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</si>
  <si>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</si>
  <si>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</si>
  <si>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</si>
  <si>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</si>
  <si>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</si>
  <si>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</si>
  <si>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</si>
  <si>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</si>
  <si>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</si>
  <si>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</si>
  <si>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</si>
  <si>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</si>
  <si>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</si>
  <si>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</si>
  <si>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</si>
  <si>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</si>
  <si>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</si>
  <si>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</si>
  <si>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</si>
  <si>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</si>
  <si>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</si>
  <si>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</si>
  <si>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</si>
  <si>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</si>
  <si>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</si>
  <si>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</si>
  <si>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</si>
  <si>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</si>
  <si>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</si>
  <si>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</si>
  <si>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</si>
  <si>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</si>
  <si>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</si>
  <si>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</si>
  <si>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</si>
  <si>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</si>
  <si>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</si>
  <si>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</si>
  <si>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</si>
  <si>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</si>
  <si>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</si>
  <si>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</si>
  <si>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</si>
  <si>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</si>
  <si>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</si>
  <si>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</si>
  <si>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</si>
  <si>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</si>
  <si>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</si>
  <si>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</si>
  <si>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</si>
  <si>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</si>
  <si>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</si>
  <si>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</si>
  <si>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</si>
  <si>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</si>
  <si>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</si>
  <si>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</si>
  <si>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</si>
  <si>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</si>
  <si>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</si>
  <si>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</si>
  <si>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</si>
  <si>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</si>
  <si>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</si>
  <si>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</si>
  <si>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</si>
  <si>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</si>
  <si>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</si>
  <si>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</si>
  <si>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</si>
  <si>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</si>
  <si>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</si>
  <si>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</si>
  <si>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</si>
  <si>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</si>
  <si>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</si>
  <si>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</si>
  <si>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</si>
  <si>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</si>
  <si>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</si>
  <si>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</si>
  <si>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</si>
  <si>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</si>
  <si>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</si>
  <si>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</si>
  <si>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</si>
  <si>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</si>
  <si>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</si>
  <si>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</si>
  <si>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</si>
  <si>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</si>
  <si>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</si>
  <si>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</si>
  <si>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</si>
  <si>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</si>
  <si>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</si>
  <si>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</si>
  <si>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</si>
  <si>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</si>
  <si>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</si>
  <si>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</si>
  <si>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</si>
  <si>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</si>
  <si>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</si>
  <si>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</si>
  <si>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</si>
  <si>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</si>
  <si>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</si>
  <si>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</si>
  <si>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</si>
  <si>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</si>
  <si>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</si>
  <si>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</si>
  <si>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</si>
  <si>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</si>
  <si>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</si>
  <si>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</si>
  <si>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</si>
  <si>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</si>
  <si>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</si>
  <si>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</si>
  <si>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</si>
  <si>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</si>
  <si>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</si>
  <si>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</si>
  <si>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</si>
  <si>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</si>
  <si>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</si>
  <si>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</si>
  <si>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</si>
  <si>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</si>
  <si>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</si>
  <si>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</si>
  <si>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</si>
  <si>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</si>
  <si>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</si>
  <si>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</si>
  <si>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</si>
  <si>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</si>
  <si>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</si>
  <si>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</si>
  <si>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</si>
  <si>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</si>
  <si>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</si>
  <si>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</si>
  <si>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</si>
  <si>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</si>
  <si>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</si>
  <si>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</si>
  <si>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</si>
  <si>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</si>
  <si>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</si>
  <si>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</si>
  <si>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</si>
  <si>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</si>
  <si>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</si>
  <si>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</si>
  <si>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</si>
  <si>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</si>
  <si>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</si>
  <si>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</si>
  <si>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</si>
  <si>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</si>
  <si>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</si>
  <si>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</si>
  <si>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</si>
  <si>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</si>
  <si>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</si>
  <si>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</si>
  <si>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</si>
  <si>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</si>
  <si>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</si>
  <si>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</si>
  <si>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</si>
  <si>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</si>
  <si>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</si>
  <si>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</si>
  <si>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</si>
  <si>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</si>
  <si>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</si>
  <si>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</si>
  <si>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</si>
  <si>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</si>
  <si>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</si>
  <si>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</si>
  <si>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</si>
  <si>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</si>
  <si>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</si>
  <si>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</si>
  <si>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</si>
  <si>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</si>
  <si>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</si>
  <si>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</si>
  <si>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</si>
  <si>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</si>
  <si>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</si>
  <si>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</si>
  <si>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</si>
  <si>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</si>
  <si>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</si>
  <si>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</si>
  <si>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</si>
  <si>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</si>
  <si>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</si>
  <si>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</si>
  <si>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</si>
  <si>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</si>
  <si>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</si>
  <si>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</si>
  <si>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</si>
  <si>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</si>
  <si>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</si>
  <si>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</si>
  <si>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</si>
  <si>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</si>
  <si>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</si>
  <si>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</si>
  <si>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</si>
  <si>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</si>
  <si>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</si>
  <si>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</si>
  <si>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</si>
  <si>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</si>
  <si>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</si>
  <si>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</si>
  <si>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</si>
  <si>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</si>
  <si>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</si>
  <si>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</si>
  <si>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</si>
  <si>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</si>
  <si>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</si>
  <si>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</si>
  <si>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</si>
  <si>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</si>
  <si>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</si>
  <si>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</si>
  <si>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</si>
  <si>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</si>
  <si>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</si>
  <si>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</si>
  <si>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</si>
  <si>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</si>
  <si>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</si>
  <si>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</si>
  <si>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</si>
  <si>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</si>
  <si>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</si>
  <si>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</si>
  <si>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</si>
  <si>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</si>
  <si>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</si>
  <si>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</si>
  <si>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</si>
  <si>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</si>
  <si>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</si>
  <si>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</si>
  <si>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</si>
  <si>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</si>
  <si>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</si>
  <si>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</si>
  <si>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</si>
  <si>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</si>
  <si>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</si>
  <si>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</si>
  <si>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</si>
  <si>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</si>
  <si>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</si>
  <si>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</si>
  <si>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</si>
  <si>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</si>
  <si>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</si>
  <si>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</si>
  <si>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</si>
  <si>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</si>
  <si>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</si>
  <si>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</si>
  <si>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</si>
  <si>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</si>
  <si>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</si>
  <si>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</si>
  <si>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</si>
  <si>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</si>
  <si>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</si>
  <si>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</si>
  <si>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</si>
  <si>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</si>
  <si>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</si>
  <si>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</si>
  <si>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</si>
  <si>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</si>
  <si>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</si>
  <si>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</si>
  <si>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</si>
  <si>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</si>
  <si>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</si>
  <si>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</si>
  <si>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</si>
  <si>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</si>
  <si>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</si>
  <si>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</si>
  <si>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</si>
  <si>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</si>
  <si>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</si>
  <si>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</si>
  <si>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</si>
  <si>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</si>
  <si>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</si>
  <si>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</si>
  <si>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</si>
  <si>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</si>
  <si>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</si>
  <si>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</si>
  <si>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</si>
  <si>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</si>
  <si>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</si>
  <si>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</si>
  <si>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</si>
  <si>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</si>
  <si>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</si>
  <si>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</si>
  <si>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</si>
  <si>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</si>
  <si>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</si>
  <si>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</si>
  <si>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</si>
  <si>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</si>
  <si>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</si>
  <si>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</si>
  <si>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</si>
  <si>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</si>
  <si>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</si>
  <si>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</si>
  <si>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</si>
  <si>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</si>
  <si>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</si>
  <si>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</si>
  <si>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</si>
  <si>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</si>
  <si>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</si>
  <si>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</si>
  <si>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</si>
  <si>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</si>
  <si>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</si>
  <si>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</si>
  <si>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</si>
  <si>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</si>
  <si>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</si>
  <si>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</si>
  <si>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</si>
  <si>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</si>
  <si>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</si>
  <si>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</si>
  <si>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</si>
  <si>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</si>
  <si>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</si>
  <si>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</si>
  <si>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</si>
  <si>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</si>
  <si>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</si>
  <si>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</si>
  <si>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</si>
  <si>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</si>
  <si>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</si>
  <si>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</si>
  <si>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</si>
  <si>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</si>
  <si>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</si>
  <si>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</si>
  <si>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</si>
  <si>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</si>
  <si>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</si>
  <si>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</si>
  <si>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</si>
  <si>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</si>
  <si>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</si>
  <si>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</si>
  <si>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</si>
  <si>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</si>
  <si>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</si>
  <si>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</si>
  <si>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</si>
  <si>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</si>
  <si>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</si>
  <si>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</si>
  <si>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</si>
  <si>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</si>
  <si>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</si>
  <si>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</si>
  <si>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</si>
  <si>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</si>
  <si>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</si>
  <si>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</si>
  <si>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</si>
  <si>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</si>
  <si>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</si>
  <si>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</si>
  <si>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</si>
  <si>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</si>
  <si>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</si>
  <si>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</si>
  <si>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</si>
  <si>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</si>
  <si>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</si>
  <si>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</si>
  <si>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</si>
  <si>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</si>
  <si>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</si>
  <si>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</si>
  <si>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</si>
  <si>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</si>
  <si>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</si>
  <si>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</si>
  <si>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</si>
  <si>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</si>
  <si>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</si>
  <si>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</si>
  <si>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</si>
  <si>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</si>
  <si>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</si>
  <si>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</si>
  <si>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</si>
  <si>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</si>
  <si>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</si>
  <si>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</si>
  <si>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</si>
  <si>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</si>
  <si>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</si>
  <si>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</si>
  <si>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</si>
  <si>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</si>
  <si>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</si>
  <si>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</si>
  <si>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</si>
  <si>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</si>
  <si>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</si>
  <si>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</si>
  <si>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</si>
  <si>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</si>
  <si>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</si>
  <si>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</si>
  <si>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</si>
  <si>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</si>
  <si>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</si>
  <si>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</si>
  <si>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</si>
  <si>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</si>
  <si>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</si>
  <si>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</si>
  <si>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</si>
  <si>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</si>
  <si>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</si>
  <si>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</si>
  <si>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</si>
  <si>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</si>
  <si>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</si>
  <si>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</si>
  <si>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</si>
  <si>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</si>
  <si>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</si>
  <si>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</si>
  <si>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</si>
  <si>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</si>
  <si>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</si>
  <si>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</si>
  <si>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</si>
  <si>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</si>
  <si>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</si>
  <si>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</si>
  <si>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</si>
  <si>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</si>
  <si>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</si>
  <si>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</si>
  <si>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</si>
  <si>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</si>
  <si>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</si>
  <si>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</si>
  <si>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</si>
  <si>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</si>
  <si>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</si>
  <si>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</si>
  <si>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</si>
  <si>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</si>
  <si>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</si>
  <si>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</si>
  <si>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</si>
  <si>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</si>
  <si>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</si>
  <si>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</si>
  <si>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</si>
  <si>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</si>
  <si>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</si>
  <si>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</si>
  <si>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</si>
  <si>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</si>
  <si>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</si>
  <si>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</si>
  <si>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</si>
  <si>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</si>
  <si>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</si>
  <si>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</si>
  <si>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</si>
  <si>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</si>
  <si>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</si>
  <si>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</si>
  <si>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</si>
  <si>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</si>
  <si>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</si>
  <si>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</si>
  <si>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</si>
  <si>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</si>
  <si>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</si>
  <si>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</si>
  <si>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</si>
  <si>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</si>
  <si>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</si>
  <si>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</si>
  <si>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</si>
  <si>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</si>
  <si>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</si>
  <si>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</si>
  <si>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</si>
  <si>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</si>
  <si>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</si>
  <si>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</si>
  <si>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</si>
  <si>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</si>
  <si>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</si>
  <si>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</si>
  <si>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</si>
  <si>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</si>
  <si>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</si>
  <si>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</si>
  <si>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</si>
  <si>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</si>
  <si>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</si>
  <si>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</si>
  <si>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</si>
  <si>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</si>
  <si>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</si>
  <si>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</si>
  <si>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</si>
  <si>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</si>
  <si>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</si>
  <si>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</si>
  <si>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</si>
  <si>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</si>
  <si>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</si>
  <si>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</si>
  <si>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</si>
  <si>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</si>
  <si>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</si>
  <si>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</si>
  <si>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</si>
  <si>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</si>
  <si>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</si>
  <si>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</si>
  <si>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</si>
  <si>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</si>
  <si>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</si>
  <si>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</si>
  <si>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</si>
  <si>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</si>
  <si>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</si>
  <si>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</si>
  <si>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</si>
  <si>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</si>
  <si>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</si>
  <si>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</si>
  <si>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</si>
  <si>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</si>
  <si>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</si>
  <si>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</si>
  <si>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</si>
  <si>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</si>
  <si>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</si>
  <si>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</si>
  <si>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</si>
  <si>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</si>
  <si>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</si>
  <si>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</si>
  <si>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</si>
  <si>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</si>
  <si>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</si>
  <si>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</si>
  <si>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</si>
  <si>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</si>
  <si>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</si>
  <si>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</si>
  <si>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</si>
  <si>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</si>
  <si>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</si>
  <si>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</si>
  <si>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</si>
  <si>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</si>
  <si>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</si>
  <si>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</si>
  <si>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</si>
  <si>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</si>
  <si>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</si>
  <si>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</si>
  <si>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</si>
  <si>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</si>
  <si>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</si>
  <si>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</si>
  <si>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</si>
  <si>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</si>
  <si>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</si>
  <si>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</si>
  <si>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</si>
  <si>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</si>
  <si>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</si>
  <si>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</si>
  <si>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</si>
  <si>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</si>
  <si>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</si>
  <si>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</si>
  <si>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</si>
  <si>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</si>
  <si>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</si>
  <si>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</si>
  <si>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</si>
  <si>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</si>
  <si>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</si>
  <si>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</si>
  <si>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</si>
  <si>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</si>
  <si>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</si>
  <si>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</si>
  <si>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</si>
  <si>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</si>
  <si>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</si>
  <si>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</si>
  <si>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</si>
  <si>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</si>
  <si>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</si>
  <si>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</si>
  <si>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</si>
  <si>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</si>
  <si>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</si>
  <si>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</si>
  <si>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</si>
  <si>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</si>
  <si>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</si>
  <si>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</si>
  <si>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</si>
  <si>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</si>
  <si>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</si>
  <si>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</si>
  <si>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</si>
  <si>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</si>
  <si>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</si>
  <si>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</si>
  <si>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</si>
  <si>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</si>
  <si>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</si>
  <si>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</si>
  <si>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</si>
  <si>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</si>
  <si>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</si>
  <si>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</si>
  <si>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</si>
  <si>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</si>
  <si>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</si>
  <si>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</si>
  <si>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</si>
  <si>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</si>
  <si>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</si>
  <si>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</si>
  <si>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</si>
  <si>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</si>
  <si>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</si>
  <si>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</si>
  <si>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</si>
  <si>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</si>
  <si>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</si>
  <si>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</si>
  <si>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</si>
  <si>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</si>
  <si>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</si>
  <si>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</si>
  <si>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</si>
  <si>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</si>
  <si>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</si>
  <si>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</si>
  <si>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</si>
  <si>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</si>
  <si>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</si>
  <si>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</si>
  <si>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</si>
  <si>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</si>
  <si>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</si>
  <si>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</si>
  <si>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</si>
  <si>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</si>
  <si>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</si>
  <si>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</si>
  <si>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</si>
  <si>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</si>
  <si>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</si>
  <si>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</si>
  <si>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</si>
  <si>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</si>
  <si>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</si>
  <si>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</si>
  <si>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</si>
  <si>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</si>
  <si>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</si>
  <si>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</si>
  <si>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</si>
  <si>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</si>
  <si>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</si>
  <si>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</si>
  <si>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</si>
  <si>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</si>
  <si>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</si>
  <si>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</si>
  <si>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</si>
  <si>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</si>
  <si>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</si>
  <si>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</si>
  <si>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</si>
  <si>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</si>
  <si>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</si>
  <si>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</si>
  <si>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</si>
  <si>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</si>
  <si>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</si>
  <si>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</si>
  <si>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</si>
  <si>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</si>
  <si>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</si>
  <si>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</si>
  <si>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</si>
  <si>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</si>
  <si>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</si>
  <si>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</si>
  <si>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</si>
  <si>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</si>
  <si>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</si>
  <si>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</si>
  <si>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</si>
  <si>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</si>
  <si>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</si>
  <si>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</si>
  <si>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</si>
  <si>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</si>
  <si>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</si>
  <si>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</si>
  <si>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</si>
  <si>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</si>
  <si>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</si>
  <si>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</si>
  <si>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</si>
  <si>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</si>
  <si>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</si>
  <si>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</si>
  <si>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</si>
  <si>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</si>
  <si>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</si>
  <si>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</si>
  <si>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</si>
  <si>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</si>
  <si>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</si>
  <si>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</si>
  <si>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</si>
  <si>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</si>
  <si>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</si>
  <si>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</si>
  <si>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</si>
  <si>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</si>
  <si>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</si>
  <si>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</si>
  <si>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</si>
  <si>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</si>
  <si>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</si>
  <si>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</si>
  <si>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</si>
  <si>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</si>
  <si>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</si>
  <si>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</si>
  <si>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</si>
  <si>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</si>
  <si>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</si>
  <si>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</si>
  <si>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</si>
  <si>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</si>
  <si>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</si>
  <si>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</si>
  <si>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</si>
  <si>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</si>
  <si>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</si>
  <si>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</si>
  <si>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</si>
  <si>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</si>
  <si>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</si>
  <si>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</si>
  <si>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</si>
  <si>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</si>
  <si>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</si>
  <si>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</si>
  <si>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</si>
  <si>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</si>
  <si>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</si>
  <si>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</si>
  <si>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</si>
  <si>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</si>
  <si>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</si>
  <si>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</si>
  <si>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</si>
  <si>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</si>
  <si>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</si>
  <si>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</si>
  <si>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</si>
  <si>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</si>
  <si>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</si>
  <si>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</si>
  <si>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</si>
  <si>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</si>
  <si>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</si>
  <si>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</si>
  <si>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</si>
  <si>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</si>
  <si>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</si>
  <si>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</si>
  <si>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</si>
  <si>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</si>
  <si>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</si>
  <si>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</si>
  <si>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</si>
  <si>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</si>
  <si>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</si>
  <si>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</si>
  <si>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</si>
  <si>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</si>
  <si>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</si>
  <si>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</si>
  <si>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</si>
  <si>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</si>
  <si>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</si>
  <si>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</si>
  <si>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</si>
  <si>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</si>
  <si>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</si>
  <si>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</si>
  <si>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</si>
  <si>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</si>
  <si>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</si>
  <si>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</si>
  <si>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</si>
  <si>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</si>
  <si>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</si>
  <si>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</si>
  <si>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</si>
  <si>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</si>
  <si>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</si>
  <si>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</si>
  <si>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</si>
  <si>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</si>
  <si>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</si>
  <si>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</si>
  <si>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</si>
  <si>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</si>
  <si>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</si>
  <si>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</si>
  <si>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</si>
  <si>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</si>
  <si>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</si>
  <si>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</si>
  <si>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</si>
  <si>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</si>
  <si>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</si>
  <si>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</si>
  <si>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</si>
  <si>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</si>
  <si>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</si>
  <si>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</si>
  <si>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</si>
  <si>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</si>
  <si>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</si>
  <si>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</si>
  <si>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</si>
  <si>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</si>
  <si>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</si>
  <si>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</si>
  <si>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</si>
  <si>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</si>
  <si>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</si>
  <si>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</si>
  <si>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</si>
  <si>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</si>
  <si>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</si>
  <si>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</si>
  <si>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</si>
  <si>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</si>
  <si>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</si>
  <si>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</si>
  <si>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</si>
  <si>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</si>
  <si>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</si>
  <si>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</si>
  <si>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</si>
  <si>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</si>
  <si>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</si>
  <si>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</si>
  <si>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</si>
  <si>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</si>
  <si>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</si>
  <si>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</si>
  <si>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</si>
  <si>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</si>
  <si>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</si>
  <si>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</si>
  <si>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</si>
  <si>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</si>
  <si>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</si>
  <si>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</si>
  <si>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</si>
  <si>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</si>
  <si>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</si>
  <si>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</si>
  <si>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</si>
  <si>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</si>
  <si>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</si>
  <si>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</si>
  <si>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</si>
  <si>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</si>
  <si>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</si>
  <si>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</si>
  <si>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</si>
  <si>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</si>
  <si>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</si>
  <si>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</si>
  <si>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</si>
  <si>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</si>
  <si>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</si>
  <si>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</si>
  <si>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</si>
  <si>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</si>
  <si>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</si>
  <si>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</si>
  <si>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</si>
  <si>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</si>
  <si>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</si>
  <si>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</si>
  <si>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</si>
  <si>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</si>
  <si>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</si>
  <si>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</si>
  <si>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</si>
  <si>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</si>
  <si>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</si>
  <si>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</si>
  <si>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</si>
  <si>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</si>
  <si>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</si>
  <si>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</si>
  <si>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</si>
  <si>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</si>
  <si>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</si>
  <si>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</si>
  <si>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</si>
  <si>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</si>
  <si>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</si>
  <si>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</si>
  <si>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</si>
  <si>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</si>
  <si>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</si>
  <si>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</si>
  <si>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</si>
  <si>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</si>
  <si>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</si>
  <si>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</si>
  <si>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</si>
  <si>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</si>
  <si>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</si>
  <si>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</si>
  <si>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</si>
  <si>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</si>
  <si>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</si>
  <si>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</si>
  <si>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</si>
  <si>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</si>
  <si>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</si>
  <si>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</si>
  <si>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</si>
  <si>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</si>
  <si>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</si>
  <si>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</si>
  <si>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</si>
  <si>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</si>
  <si>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</si>
  <si>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</si>
  <si>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</si>
  <si>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</si>
  <si>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</si>
  <si>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</si>
  <si>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</si>
  <si>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</si>
  <si>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</si>
  <si>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</si>
  <si>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</si>
  <si>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</si>
  <si>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</si>
  <si>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</si>
  <si>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</si>
  <si>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</si>
  <si>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</si>
  <si>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</si>
  <si>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</si>
  <si>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</si>
  <si>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</si>
  <si>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</si>
  <si>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</si>
  <si>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</si>
  <si>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</si>
  <si>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</si>
  <si>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</si>
  <si>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</si>
  <si>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</si>
  <si>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</si>
  <si>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</si>
  <si>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</si>
  <si>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</si>
  <si>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</si>
  <si>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</si>
  <si>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</si>
  <si>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</si>
  <si>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</si>
  <si>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</si>
  <si>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</si>
  <si>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</si>
  <si>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</si>
  <si>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</si>
  <si>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</si>
  <si>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</si>
  <si>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</si>
  <si>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</si>
  <si>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</si>
  <si>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</si>
  <si>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</si>
  <si>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</si>
  <si>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</si>
  <si>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</si>
  <si>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</si>
  <si>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</si>
  <si>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</si>
  <si>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</si>
  <si>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</si>
  <si>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</si>
  <si>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</si>
  <si>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</si>
  <si>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</si>
  <si>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</si>
  <si>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</si>
  <si>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</si>
  <si>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</si>
  <si>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</si>
  <si>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</si>
  <si>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</si>
  <si>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</si>
  <si>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</si>
  <si>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</si>
  <si>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</si>
  <si>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</si>
  <si>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</si>
  <si>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</si>
  <si>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</si>
  <si>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</si>
  <si>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</si>
  <si>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</si>
  <si>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</si>
  <si>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</si>
  <si>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</si>
  <si>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</si>
  <si>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</si>
  <si>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</si>
  <si>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</si>
  <si>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</si>
  <si>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</si>
  <si>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</si>
  <si>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</si>
  <si>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</si>
  <si>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</si>
  <si>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</si>
  <si>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</si>
  <si>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</si>
  <si>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</si>
  <si>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</si>
  <si>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</si>
  <si>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</si>
  <si>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</si>
  <si>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</si>
  <si>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</si>
  <si>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</si>
  <si>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</si>
  <si>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</si>
  <si>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</si>
  <si>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</si>
  <si>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</si>
  <si>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</si>
  <si>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</si>
  <si>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</si>
  <si>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</si>
  <si>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</si>
  <si>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</si>
  <si>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</si>
  <si>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</si>
  <si>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</si>
  <si>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</si>
  <si>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</si>
  <si>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</si>
  <si>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</si>
  <si>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</si>
  <si>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</si>
  <si>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</si>
  <si>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</si>
  <si>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</si>
  <si>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</si>
  <si>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</si>
  <si>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</si>
  <si>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</si>
  <si>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</si>
  <si>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</si>
  <si>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</si>
  <si>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</si>
  <si>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</si>
  <si>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</si>
  <si>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</si>
  <si>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</si>
  <si>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</si>
  <si>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</si>
  <si>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</si>
  <si>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</si>
  <si>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</si>
  <si>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</si>
  <si>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</si>
  <si>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</si>
  <si>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</si>
  <si>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</si>
  <si>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</si>
  <si>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</si>
  <si>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</si>
  <si>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</si>
  <si>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</si>
  <si>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</si>
  <si>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</si>
  <si>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</si>
  <si>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</si>
  <si>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</si>
  <si>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</si>
  <si>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</si>
  <si>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</si>
  <si>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</si>
  <si>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</si>
  <si>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</si>
  <si>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</si>
  <si>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</si>
  <si>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</si>
  <si>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</si>
  <si>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</si>
  <si>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</si>
  <si>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</si>
  <si>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</si>
  <si>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</si>
  <si>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</si>
  <si>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</si>
  <si>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</si>
  <si>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</si>
  <si>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</si>
  <si>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</si>
  <si>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</si>
  <si>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</si>
  <si>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</si>
  <si>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</si>
  <si>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</si>
  <si>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</si>
  <si>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</si>
  <si>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</si>
  <si>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</si>
  <si>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</si>
  <si>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</si>
  <si>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</si>
  <si>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</si>
  <si>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</si>
  <si>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</si>
  <si>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</si>
  <si>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</si>
  <si>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</si>
  <si>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</si>
  <si>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</si>
  <si>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</si>
  <si>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</si>
  <si>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</si>
  <si>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</si>
  <si>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</si>
  <si>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</si>
  <si>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</si>
  <si>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</si>
  <si>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</si>
  <si>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</si>
  <si>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</si>
  <si>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</si>
  <si>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</si>
  <si>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</si>
  <si>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</si>
  <si>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</si>
  <si>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</si>
  <si>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</si>
  <si>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</si>
  <si>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</si>
  <si>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</si>
  <si>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</si>
  <si>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</si>
  <si>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</si>
  <si>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</si>
  <si>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</si>
  <si>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</si>
  <si>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</si>
  <si>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</si>
  <si>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</si>
  <si>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</si>
  <si>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</si>
  <si>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</si>
  <si>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</si>
  <si>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</si>
  <si>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</si>
  <si>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</si>
  <si>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</si>
  <si>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</si>
  <si>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</si>
  <si>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</si>
  <si>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</si>
  <si>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</si>
  <si>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</si>
  <si>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</si>
  <si>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</si>
  <si>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</si>
  <si>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</si>
  <si>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</si>
  <si>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</si>
  <si>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</si>
  <si>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</si>
  <si>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</si>
  <si>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</si>
  <si>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</si>
  <si>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</si>
  <si>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</si>
  <si>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</si>
  <si>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</si>
  <si>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</si>
  <si>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</si>
  <si>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</si>
  <si>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</si>
  <si>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</si>
  <si>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</si>
  <si>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</si>
  <si>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</si>
  <si>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</si>
  <si>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</si>
  <si>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</si>
  <si>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</si>
  <si>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</si>
  <si>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</si>
  <si>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</si>
  <si>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</si>
  <si>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</si>
  <si>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</si>
  <si>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</si>
  <si>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</si>
  <si>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</si>
  <si>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</si>
  <si>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</si>
  <si>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</si>
  <si>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</si>
  <si>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</si>
  <si>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</si>
  <si>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</si>
  <si>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</si>
  <si>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</si>
  <si>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</si>
  <si>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</si>
  <si>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</si>
  <si>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</si>
  <si>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</si>
  <si>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</si>
  <si>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</si>
  <si>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</si>
  <si>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</si>
  <si>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</si>
  <si>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</si>
  <si>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</si>
  <si>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</si>
  <si>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</si>
  <si>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</si>
  <si>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</si>
  <si>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</si>
  <si>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</si>
  <si>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</si>
  <si>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</si>
  <si>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</si>
  <si>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</si>
  <si>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</si>
  <si>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</si>
  <si>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</si>
  <si>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</si>
  <si>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</si>
  <si>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</si>
  <si>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</si>
  <si>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</si>
  <si>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</si>
  <si>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</si>
  <si>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</si>
  <si>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</si>
  <si>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</si>
  <si>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</si>
  <si>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</si>
  <si>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</si>
  <si>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</si>
  <si>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</si>
  <si>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</si>
  <si>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</si>
  <si>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</si>
  <si>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</si>
  <si>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</si>
  <si>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</si>
  <si>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</si>
  <si>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</si>
  <si>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</si>
  <si>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</si>
  <si>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</si>
  <si>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</si>
  <si>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</si>
  <si>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</si>
  <si>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</si>
  <si>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</si>
  <si>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</si>
  <si>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</si>
  <si>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</si>
  <si>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</si>
  <si>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</si>
  <si>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</si>
  <si>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</si>
  <si>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</si>
  <si>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</si>
  <si>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</si>
  <si>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</si>
  <si>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</si>
  <si>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</si>
  <si>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</si>
  <si>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</si>
  <si>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</si>
  <si>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</si>
  <si>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</si>
  <si>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</si>
  <si>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</si>
  <si>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</si>
  <si>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</si>
  <si>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</si>
  <si>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</si>
  <si>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</si>
  <si>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</si>
  <si>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</si>
  <si>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</si>
  <si>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</si>
  <si>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</si>
  <si>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</si>
  <si>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</si>
  <si>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</si>
  <si>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</si>
  <si>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</si>
  <si>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</si>
  <si>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</si>
  <si>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</si>
  <si>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</si>
  <si>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</si>
  <si>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</si>
  <si>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</si>
  <si>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</si>
  <si>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</si>
  <si>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</si>
  <si>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</si>
  <si>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</si>
  <si>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</si>
  <si>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</si>
  <si>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</si>
  <si>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</si>
  <si>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</si>
  <si>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</si>
  <si>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</si>
  <si>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</si>
  <si>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</si>
  <si>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</si>
  <si>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</si>
  <si>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</si>
  <si>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</si>
  <si>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</si>
  <si>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</si>
  <si>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</si>
  <si>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</si>
  <si>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</si>
  <si>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</si>
  <si>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</si>
  <si>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</si>
  <si>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</si>
  <si>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</si>
  <si>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</si>
  <si>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</si>
  <si>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</si>
  <si>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</si>
  <si>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</si>
  <si>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</si>
  <si>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</si>
  <si>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</si>
  <si>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</si>
  <si>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</si>
  <si>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</si>
  <si>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</si>
  <si>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</si>
  <si>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</si>
  <si>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</si>
  <si>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</si>
  <si>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</si>
  <si>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</si>
  <si>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</si>
  <si>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</si>
  <si>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</si>
  <si>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</si>
  <si>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</si>
  <si>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</si>
  <si>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</si>
  <si>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</si>
  <si>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</si>
  <si>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</si>
  <si>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</si>
  <si>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</si>
  <si>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</si>
  <si>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</si>
  <si>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</si>
  <si>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</si>
  <si>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</si>
  <si>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</si>
  <si>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</si>
  <si>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</si>
  <si>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</si>
  <si>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</si>
  <si>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</si>
  <si>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</si>
  <si>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</si>
  <si>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</si>
  <si>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</si>
  <si>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</si>
  <si>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</si>
  <si>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</si>
  <si>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</si>
  <si>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</si>
  <si>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</si>
  <si>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</si>
  <si>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</si>
  <si>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</si>
  <si>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</si>
  <si>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</si>
  <si>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</si>
  <si>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</si>
  <si>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</si>
  <si>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</si>
  <si>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</si>
  <si>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</si>
  <si>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</si>
  <si>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</si>
  <si>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</si>
  <si>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</si>
  <si>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</si>
  <si>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</si>
  <si>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</si>
  <si>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</si>
  <si>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</si>
  <si>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</si>
  <si>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</si>
  <si>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</si>
  <si>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</si>
  <si>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</si>
  <si>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</si>
  <si>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</si>
  <si>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</si>
  <si>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</si>
  <si>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</si>
  <si>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</si>
  <si>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</si>
  <si>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</si>
  <si>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</si>
  <si>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</si>
  <si>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</si>
  <si>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</si>
  <si>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</si>
  <si>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</si>
  <si>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</si>
  <si>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</si>
  <si>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</si>
  <si>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</si>
  <si>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</si>
  <si>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</si>
  <si>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</si>
  <si>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</si>
  <si>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</si>
  <si>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</si>
  <si>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</si>
  <si>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</si>
  <si>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</si>
  <si>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</si>
  <si>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</si>
  <si>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</si>
  <si>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</si>
  <si>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</si>
  <si>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</si>
  <si>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</si>
  <si>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</si>
  <si>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</si>
  <si>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</si>
  <si>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</si>
  <si>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</si>
  <si>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</si>
  <si>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</si>
  <si>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</si>
  <si>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</si>
  <si>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</si>
  <si>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</si>
  <si>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</si>
  <si>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</si>
  <si>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</si>
  <si>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</si>
  <si>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</si>
  <si>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</si>
  <si>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</si>
  <si>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</si>
  <si>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</si>
  <si>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</si>
  <si>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</si>
  <si>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</si>
  <si>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</si>
  <si>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</si>
  <si>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</si>
  <si>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</si>
  <si>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</si>
  <si>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</si>
  <si>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</si>
  <si>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</si>
  <si>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</si>
  <si>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</si>
  <si>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</si>
  <si>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</si>
  <si>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</si>
  <si>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</si>
  <si>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</si>
  <si>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</si>
  <si>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</si>
  <si>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</si>
  <si>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</si>
  <si>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</si>
  <si>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</si>
  <si>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</si>
  <si>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</si>
  <si>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</si>
  <si>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</si>
  <si>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</si>
  <si>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</si>
  <si>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</si>
  <si>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</si>
  <si>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</si>
  <si>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</si>
  <si>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</si>
  <si>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</si>
  <si>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</si>
  <si>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</si>
  <si>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</si>
  <si>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</si>
  <si>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</si>
  <si>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</si>
  <si>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</si>
  <si>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</si>
  <si>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</si>
  <si>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</si>
  <si>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</si>
  <si>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</si>
  <si>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</si>
  <si>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</si>
  <si>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</si>
  <si>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</si>
  <si>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</si>
  <si>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</si>
  <si>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</si>
  <si>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</si>
  <si>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</si>
  <si>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</si>
  <si>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</si>
  <si>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</si>
  <si>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</si>
  <si>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</si>
  <si>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</si>
  <si>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</si>
  <si>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</si>
  <si>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</si>
  <si>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</si>
  <si>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</si>
  <si>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</si>
  <si>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</si>
  <si>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</si>
  <si>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</si>
  <si>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</si>
  <si>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</si>
  <si>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</si>
  <si>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</si>
  <si>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</si>
  <si>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</si>
  <si>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</si>
  <si>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</si>
  <si>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</si>
  <si>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</si>
  <si>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</si>
  <si>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</si>
  <si>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</si>
  <si>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</si>
  <si>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</si>
  <si>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</si>
  <si>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</si>
  <si>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</si>
  <si>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</si>
  <si>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</si>
  <si>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</si>
  <si>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</si>
  <si>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</si>
  <si>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</si>
  <si>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</si>
  <si>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</si>
  <si>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</si>
  <si>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</si>
  <si>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</si>
  <si>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</si>
  <si>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</si>
  <si>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</si>
  <si>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</si>
  <si>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</si>
  <si>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</si>
  <si>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</si>
  <si>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</si>
  <si>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</si>
  <si>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</si>
  <si>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</si>
  <si>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</si>
  <si>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</si>
  <si>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</si>
  <si>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</si>
  <si>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</si>
  <si>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</si>
  <si>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</si>
  <si>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</si>
  <si>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</si>
  <si>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</si>
  <si>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</si>
  <si>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</si>
  <si>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</si>
  <si>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</si>
  <si>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</si>
  <si>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</si>
  <si>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</si>
  <si>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</si>
  <si>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</si>
  <si>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</si>
  <si>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</si>
  <si>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</si>
  <si>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</si>
  <si>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</si>
  <si>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</si>
  <si>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</si>
  <si>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</si>
  <si>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</si>
  <si>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</si>
  <si>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</si>
  <si>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</si>
  <si>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</si>
  <si>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</si>
  <si>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</si>
  <si>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</si>
  <si>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</si>
  <si>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</si>
  <si>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</si>
  <si>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</si>
  <si>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</si>
  <si>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</si>
  <si>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</si>
  <si>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</si>
  <si>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</si>
  <si>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</si>
  <si>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</si>
  <si>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</si>
  <si>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</si>
  <si>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</si>
  <si>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</si>
  <si>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</si>
  <si>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</si>
  <si>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</si>
  <si>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</si>
  <si>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</si>
  <si>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</si>
  <si>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</si>
  <si>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</si>
  <si>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</si>
  <si>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</si>
  <si>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</si>
  <si>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</si>
  <si>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</si>
  <si>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</si>
  <si>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</si>
  <si>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</si>
  <si>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</si>
  <si>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</si>
  <si>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</si>
  <si>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</si>
  <si>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</si>
  <si>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</si>
  <si>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</si>
  <si>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</si>
  <si>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</si>
  <si>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</si>
  <si>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</si>
  <si>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</si>
  <si>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</si>
  <si>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</si>
  <si>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</si>
  <si>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</si>
  <si>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</si>
  <si>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</si>
  <si>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</si>
  <si>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</si>
  <si>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</si>
  <si>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</si>
  <si>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</si>
  <si>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</si>
  <si>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</si>
  <si>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</si>
  <si>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</si>
  <si>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</si>
  <si>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</si>
  <si>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</si>
  <si>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</si>
  <si>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</si>
  <si>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</si>
  <si>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</si>
  <si>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</si>
  <si>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</si>
  <si>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</si>
  <si>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</si>
  <si>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</si>
  <si>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</si>
  <si>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</si>
  <si>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</si>
  <si>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</si>
  <si>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</si>
  <si>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</si>
  <si>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</si>
  <si>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</si>
  <si>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</si>
  <si>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</si>
  <si>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</si>
  <si>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</si>
  <si>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</si>
  <si>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</si>
  <si>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</si>
  <si>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</si>
  <si>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</si>
  <si>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</si>
  <si>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</si>
  <si>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</si>
  <si>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</si>
  <si>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</si>
  <si>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</si>
  <si>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</si>
  <si>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</si>
  <si>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</si>
  <si>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</si>
  <si>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</si>
  <si>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</si>
  <si>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</si>
  <si>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</si>
  <si>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</si>
  <si>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</si>
  <si>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</si>
  <si>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</si>
  <si>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</si>
  <si>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</si>
  <si>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</si>
  <si>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</si>
  <si>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</si>
  <si>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</si>
  <si>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</si>
  <si>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</si>
  <si>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</si>
  <si>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</si>
  <si>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</si>
  <si>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</si>
  <si>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</si>
  <si>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</si>
  <si>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</si>
  <si>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</si>
  <si>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</si>
  <si>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</si>
  <si>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</si>
  <si>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</si>
  <si>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</si>
  <si>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</si>
  <si>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</si>
  <si>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</si>
  <si>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</si>
  <si>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</si>
  <si>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</si>
  <si>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</si>
  <si>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</si>
  <si>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</si>
  <si>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</si>
  <si>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</si>
  <si>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</si>
  <si>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</si>
  <si>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</si>
  <si>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</si>
  <si>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</si>
  <si>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</si>
  <si>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</si>
  <si>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</si>
  <si>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</si>
  <si>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</si>
  <si>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</si>
  <si>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</si>
  <si>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</si>
  <si>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</si>
  <si>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</si>
  <si>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</si>
  <si>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</si>
  <si>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</si>
  <si>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</si>
  <si>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</si>
  <si>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</si>
  <si>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</si>
  <si>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</si>
  <si>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</si>
  <si>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</si>
  <si>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</si>
  <si>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</si>
  <si>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</si>
  <si>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</si>
  <si>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</si>
  <si>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</si>
  <si>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</si>
  <si>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</si>
  <si>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</si>
  <si>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</si>
  <si>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</si>
  <si>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</si>
  <si>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</si>
  <si>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</si>
  <si>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</si>
  <si>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</si>
  <si>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</si>
  <si>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</si>
  <si>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</si>
  <si>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</si>
  <si>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</si>
  <si>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</si>
  <si>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</si>
  <si>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</si>
  <si>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</si>
  <si>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</si>
  <si>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</si>
  <si>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</si>
  <si>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</si>
  <si>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</si>
  <si>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</si>
  <si>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</si>
  <si>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</si>
  <si>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</si>
  <si>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</si>
  <si>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</si>
  <si>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</si>
  <si>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</si>
  <si>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</si>
  <si>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</si>
  <si>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</si>
  <si>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</si>
  <si>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</si>
  <si>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</si>
  <si>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</si>
  <si>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</si>
  <si>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</si>
  <si>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</si>
  <si>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</si>
  <si>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</si>
  <si>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</si>
  <si>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</si>
  <si>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</si>
  <si>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</si>
  <si>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</si>
  <si>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</si>
  <si>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</si>
  <si>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</si>
  <si>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</si>
  <si>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</si>
  <si>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</si>
  <si>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</si>
  <si>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</si>
  <si>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</si>
  <si>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</si>
  <si>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</si>
  <si>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</si>
  <si>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</si>
  <si>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</si>
  <si>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</si>
  <si>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</si>
  <si>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</si>
  <si>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</si>
  <si>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</si>
  <si>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</si>
  <si>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</si>
  <si>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</si>
  <si>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</si>
  <si>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</si>
  <si>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</si>
  <si>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</si>
  <si>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</si>
  <si>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</si>
  <si>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</si>
  <si>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</si>
  <si>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</si>
  <si>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</si>
  <si>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</si>
  <si>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</si>
  <si>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</si>
  <si>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</si>
  <si>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</si>
  <si>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</si>
  <si>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</si>
  <si>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</si>
  <si>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</si>
  <si>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</si>
  <si>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</si>
  <si>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</si>
  <si>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</si>
  <si>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</si>
  <si>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</si>
  <si>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</si>
  <si>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</si>
  <si>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</si>
  <si>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</si>
  <si>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</si>
  <si>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</si>
  <si>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</si>
  <si>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</si>
  <si>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</si>
  <si>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</si>
  <si>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</si>
  <si>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</si>
  <si>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</si>
  <si>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</si>
  <si>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</si>
  <si>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</si>
  <si>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</si>
  <si>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</si>
  <si>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</si>
  <si>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</si>
  <si>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</si>
  <si>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</si>
  <si>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</si>
  <si>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</si>
  <si>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</si>
  <si>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</si>
  <si>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</si>
  <si>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</si>
  <si>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</si>
  <si>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</si>
  <si>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</si>
  <si>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</si>
  <si>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</si>
  <si>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</si>
  <si>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</si>
  <si>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</si>
  <si>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</si>
  <si>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</si>
  <si>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</si>
  <si>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</si>
  <si>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</si>
  <si>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</si>
  <si>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</si>
  <si>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</si>
  <si>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</si>
  <si>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</si>
  <si>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</si>
  <si>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</si>
  <si>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</si>
  <si>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</si>
  <si>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</si>
  <si>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</si>
  <si>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</si>
  <si>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</si>
  <si>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</si>
  <si>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</si>
  <si>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</si>
  <si>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</si>
  <si>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</si>
  <si>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</si>
  <si>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</si>
  <si>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</si>
  <si>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</si>
  <si>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</si>
  <si>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</si>
  <si>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</si>
  <si>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</si>
  <si>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</si>
  <si>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</si>
  <si>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</si>
  <si>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</si>
  <si>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</si>
  <si>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</si>
  <si>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</si>
  <si>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</si>
  <si>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</si>
  <si>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</si>
  <si>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</si>
  <si>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</si>
  <si>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</si>
  <si>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</si>
  <si>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</si>
  <si>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</si>
  <si>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</si>
  <si>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</si>
  <si>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</si>
  <si>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</si>
  <si>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</si>
  <si>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</si>
  <si>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</si>
  <si>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</si>
  <si>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</si>
  <si>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</si>
  <si>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</si>
  <si>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</si>
  <si>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</si>
  <si>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</si>
  <si>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</si>
  <si>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</si>
  <si>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</si>
  <si>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</si>
  <si>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</si>
  <si>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</si>
  <si>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</si>
  <si>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</si>
  <si>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</si>
  <si>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</si>
  <si>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</si>
  <si>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</si>
  <si>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</si>
  <si>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</si>
  <si>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</si>
  <si>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</si>
  <si>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</si>
  <si>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</si>
  <si>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</si>
  <si>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</si>
  <si>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</si>
  <si>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</si>
  <si>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</si>
  <si>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</si>
  <si>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</si>
  <si>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</si>
  <si>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</si>
  <si>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</si>
  <si>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</si>
  <si>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</si>
  <si>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</si>
  <si>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</si>
  <si>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</si>
  <si>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</si>
  <si>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</si>
  <si>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</si>
  <si>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</si>
  <si>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</si>
  <si>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</si>
  <si>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</si>
  <si>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</si>
  <si>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</si>
  <si>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</si>
  <si>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</si>
  <si>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</si>
  <si>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</si>
  <si>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</si>
  <si>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</si>
  <si>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</si>
  <si>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</si>
  <si>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</si>
  <si>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</si>
  <si>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</si>
  <si>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</si>
  <si>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</si>
  <si>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</si>
  <si>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</si>
  <si>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</si>
  <si>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</si>
  <si>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</si>
  <si>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</si>
  <si>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</si>
  <si>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</si>
  <si>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</si>
  <si>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</si>
  <si>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</si>
  <si>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</si>
  <si>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</si>
  <si>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</si>
  <si>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</si>
  <si>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</si>
  <si>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</si>
  <si>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</si>
  <si>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</si>
  <si>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</si>
  <si>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</si>
  <si>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</si>
  <si>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</si>
  <si>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</si>
  <si>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</si>
  <si>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</si>
  <si>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</si>
  <si>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</si>
  <si>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</si>
  <si>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</si>
  <si>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</si>
  <si>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</si>
  <si>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</si>
  <si>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</si>
  <si>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</si>
  <si>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</si>
  <si>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</si>
  <si>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</si>
  <si>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</si>
  <si>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</si>
  <si>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</si>
  <si>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</si>
  <si>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</si>
  <si>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</si>
  <si>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</si>
  <si>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</si>
  <si>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</si>
  <si>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</si>
  <si>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</si>
  <si>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</si>
  <si>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</si>
  <si>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</si>
  <si>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</si>
  <si>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</si>
  <si>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</si>
  <si>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</si>
  <si>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</si>
  <si>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</si>
  <si>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</si>
  <si>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</si>
  <si>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</si>
  <si>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</si>
  <si>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</si>
  <si>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</si>
  <si>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</si>
  <si>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</si>
  <si>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</si>
  <si>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</si>
  <si>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</si>
  <si>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</si>
  <si>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</si>
  <si>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</si>
  <si>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</si>
  <si>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</si>
  <si>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</si>
  <si>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</si>
  <si>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</si>
  <si>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</si>
  <si>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</si>
  <si>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</si>
  <si>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</si>
  <si>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</si>
  <si>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</si>
  <si>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</si>
  <si>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</si>
  <si>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</si>
  <si>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</si>
  <si>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</si>
  <si>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</si>
  <si>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</si>
  <si>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</si>
  <si>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</si>
  <si>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</si>
  <si>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</si>
  <si>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</si>
  <si>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</si>
  <si>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</si>
  <si>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</si>
  <si>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</si>
  <si>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</si>
  <si>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</si>
  <si>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</si>
  <si>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</si>
  <si>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</si>
  <si>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</si>
  <si>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</si>
  <si>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</si>
  <si>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</si>
  <si>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</si>
  <si>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</si>
  <si>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</si>
  <si>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</si>
  <si>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</si>
  <si>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</si>
  <si>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</si>
  <si>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</si>
  <si>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</si>
  <si>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</si>
  <si>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</si>
  <si>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</si>
  <si>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</si>
  <si>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</si>
  <si>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</si>
  <si>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</si>
  <si>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</si>
  <si>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</si>
  <si>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</si>
  <si>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</si>
  <si>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</si>
  <si>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</si>
  <si>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</si>
  <si>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</si>
  <si>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</si>
  <si>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</si>
  <si>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</si>
  <si>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</si>
  <si>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</si>
  <si>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</si>
  <si>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</si>
  <si>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</si>
  <si>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</si>
  <si>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</si>
  <si>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</si>
  <si>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</si>
  <si>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</si>
  <si>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</si>
  <si>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</si>
  <si>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</si>
  <si>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</si>
  <si>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</si>
  <si>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</si>
  <si>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</si>
  <si>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</si>
  <si>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</si>
  <si>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</si>
  <si>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</si>
  <si>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</si>
  <si>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</si>
  <si>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</si>
  <si>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</si>
  <si>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</si>
  <si>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</si>
  <si>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</si>
  <si>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</si>
  <si>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</si>
  <si>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</si>
  <si>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</si>
  <si>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</si>
  <si>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</si>
  <si>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</si>
  <si>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</si>
  <si>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</si>
  <si>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</si>
  <si>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</si>
  <si>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</si>
  <si>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</si>
  <si>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</si>
  <si>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</si>
  <si>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</si>
  <si>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</si>
  <si>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</si>
  <si>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</si>
  <si>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</si>
  <si>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</si>
  <si>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</si>
  <si>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</si>
  <si>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</si>
  <si>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</si>
  <si>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</si>
  <si>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</si>
  <si>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</si>
  <si>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</si>
  <si>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</si>
  <si>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</si>
  <si>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</si>
  <si>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</si>
  <si>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</si>
  <si>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</si>
  <si>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</si>
  <si>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</si>
  <si>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</si>
  <si>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</si>
  <si>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</si>
  <si>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</si>
  <si>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</si>
  <si>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</si>
  <si>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</si>
  <si>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</si>
  <si>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</si>
  <si>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</si>
  <si>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</si>
  <si>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</si>
  <si>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</si>
  <si>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</si>
  <si>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</si>
  <si>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</si>
  <si>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</si>
  <si>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</si>
  <si>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</si>
  <si>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</si>
  <si>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</si>
  <si>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</si>
  <si>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</si>
  <si>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</si>
  <si>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</si>
  <si>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</si>
  <si>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</si>
  <si>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</si>
  <si>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</si>
  <si>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</si>
  <si>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</si>
  <si>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</si>
  <si>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</si>
  <si>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</si>
  <si>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</si>
  <si>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</si>
  <si>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</si>
  <si>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</si>
  <si>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</si>
  <si>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</si>
  <si>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</si>
  <si>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</si>
  <si>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</si>
  <si>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</si>
  <si>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</si>
  <si>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</si>
  <si>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</si>
  <si>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</si>
  <si>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</si>
  <si>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</si>
  <si>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</si>
  <si>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</si>
  <si>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</si>
  <si>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</si>
  <si>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</si>
  <si>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</si>
  <si>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</si>
  <si>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</si>
  <si>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</si>
  <si>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</si>
  <si>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</si>
  <si>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</si>
  <si>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</si>
  <si>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</si>
  <si>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</si>
  <si>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</si>
  <si>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</si>
  <si>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</si>
  <si>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</si>
  <si>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</si>
  <si>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</si>
  <si>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</si>
  <si>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</si>
  <si>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</si>
  <si>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</si>
  <si>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</si>
  <si>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</si>
  <si>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</si>
  <si>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</si>
  <si>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</si>
  <si>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</si>
  <si>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</si>
  <si>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</si>
  <si>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</si>
  <si>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</si>
  <si>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</si>
  <si>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</si>
  <si>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</si>
  <si>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</si>
  <si>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</si>
  <si>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</si>
  <si>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</si>
  <si>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</si>
  <si>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</si>
  <si>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</si>
  <si>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</si>
  <si>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</si>
  <si>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</si>
  <si>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</si>
  <si>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</si>
  <si>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</si>
  <si>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</si>
  <si>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</si>
  <si>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</si>
  <si>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</si>
  <si>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</si>
  <si>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</si>
  <si>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</si>
  <si>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</si>
  <si>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</si>
  <si>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</si>
  <si>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</si>
  <si>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</si>
  <si>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</si>
  <si>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</si>
  <si>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</si>
  <si>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</si>
  <si>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</si>
  <si>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</si>
  <si>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</si>
  <si>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</si>
  <si>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</si>
  <si>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</si>
  <si>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</si>
  <si>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</si>
  <si>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</si>
  <si>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</si>
  <si>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</si>
  <si>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</si>
  <si>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</si>
  <si>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</si>
  <si>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</si>
  <si>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</si>
  <si>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</si>
  <si>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</si>
  <si>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</si>
  <si>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</si>
  <si>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</si>
  <si>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</si>
  <si>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</si>
  <si>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</si>
  <si>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</si>
  <si>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</si>
  <si>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</si>
  <si>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</si>
  <si>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</si>
  <si>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</si>
  <si>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</si>
  <si>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</si>
  <si>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</si>
  <si>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</si>
  <si>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</si>
  <si>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</si>
  <si>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</si>
  <si>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</si>
  <si>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</si>
  <si>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</si>
  <si>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</si>
  <si>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</si>
  <si>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</si>
  <si>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</si>
  <si>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</si>
  <si>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</si>
  <si>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</si>
  <si>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</si>
  <si>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</si>
  <si>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</si>
  <si>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</si>
  <si>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</si>
  <si>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</si>
  <si>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</si>
  <si>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</si>
  <si>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</si>
  <si>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</si>
  <si>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</si>
  <si>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</si>
  <si>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</si>
  <si>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</si>
  <si>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</si>
  <si>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</si>
  <si>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</si>
  <si>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</si>
  <si>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</si>
  <si>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</si>
  <si>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</si>
  <si>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</si>
  <si>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</si>
  <si>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</si>
  <si>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</si>
  <si>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</si>
  <si>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</si>
  <si>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</si>
  <si>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</si>
  <si>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</si>
  <si>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</si>
  <si>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</si>
  <si>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</si>
  <si>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</si>
  <si>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</si>
  <si>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</si>
  <si>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</si>
  <si>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</si>
  <si>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</si>
  <si>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</si>
  <si>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</si>
  <si>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</si>
  <si>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</si>
  <si>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</si>
  <si>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</si>
  <si>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</si>
  <si>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</si>
  <si>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</si>
  <si>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</si>
  <si>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</si>
  <si>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</si>
  <si>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</si>
  <si>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</si>
  <si>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</si>
  <si>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</si>
  <si>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</si>
  <si>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</si>
  <si>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</si>
  <si>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</si>
  <si>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</si>
  <si>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</si>
  <si>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</si>
  <si>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</si>
  <si>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</si>
  <si>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</si>
  <si>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</si>
  <si>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</si>
  <si>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</si>
  <si>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</si>
  <si>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</si>
  <si>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</si>
  <si>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</si>
  <si>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</si>
  <si>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</si>
  <si>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</si>
  <si>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</si>
  <si>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</si>
  <si>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</si>
  <si>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</si>
  <si>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</si>
  <si>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</si>
  <si>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</si>
  <si>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</si>
  <si>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</si>
  <si>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</si>
  <si>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</si>
  <si>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</si>
  <si>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</si>
  <si>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</si>
  <si>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</si>
  <si>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</si>
  <si>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</si>
  <si>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</si>
  <si>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</si>
  <si>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</si>
  <si>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</si>
  <si>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</si>
  <si>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</si>
  <si>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</si>
  <si>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</si>
  <si>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</si>
  <si>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</si>
  <si>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</si>
  <si>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</si>
  <si>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</si>
  <si>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</si>
  <si>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</si>
  <si>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</si>
  <si>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</si>
  <si>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</si>
  <si>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</si>
  <si>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</si>
  <si>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</si>
  <si>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</si>
  <si>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</si>
  <si>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</si>
  <si>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</si>
  <si>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</si>
  <si>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</si>
  <si>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</si>
  <si>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</si>
  <si>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</si>
  <si>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</si>
  <si>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</si>
  <si>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</si>
  <si>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</si>
  <si>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</si>
  <si>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</si>
  <si>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</si>
  <si>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</si>
  <si>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</si>
  <si>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</si>
  <si>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</si>
  <si>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</si>
  <si>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</si>
  <si>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</si>
  <si>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</si>
  <si>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</si>
  <si>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</si>
  <si>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</si>
  <si>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</si>
  <si>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</si>
  <si>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</si>
  <si>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</si>
  <si>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</si>
  <si>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</si>
  <si>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</si>
  <si>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</si>
  <si>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</si>
  <si>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</si>
  <si>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</si>
  <si>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</si>
  <si>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</si>
  <si>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</si>
  <si>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</si>
  <si>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</si>
  <si>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</si>
  <si>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</si>
  <si>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</si>
  <si>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</si>
  <si>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</si>
  <si>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</si>
  <si>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</si>
  <si>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</si>
  <si>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</si>
  <si>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</si>
  <si>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</si>
  <si>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</si>
  <si>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</si>
  <si>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</si>
  <si>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</si>
  <si>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</si>
  <si>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</si>
  <si>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</si>
  <si>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</si>
  <si>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</si>
  <si>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</si>
  <si>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</si>
  <si>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</si>
  <si>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</si>
  <si>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</si>
  <si>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</si>
  <si>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</si>
  <si>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</si>
  <si>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</si>
  <si>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</si>
  <si>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</si>
  <si>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</si>
  <si>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</si>
  <si>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</si>
  <si>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</si>
  <si>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</si>
  <si>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</si>
  <si>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</si>
  <si>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</si>
  <si>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</si>
  <si>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</si>
  <si>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</si>
  <si>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</si>
  <si>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</si>
  <si>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</si>
  <si>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</si>
  <si>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</si>
  <si>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</si>
  <si>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</si>
  <si>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</si>
  <si>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</si>
  <si>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</si>
  <si>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</si>
  <si>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</si>
  <si>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</si>
  <si>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</si>
  <si>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</si>
  <si>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</si>
  <si>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</si>
  <si>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</si>
  <si>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</si>
  <si>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</si>
  <si>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</si>
  <si>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</si>
  <si>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</si>
  <si>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</si>
  <si>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</si>
  <si>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</si>
  <si>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</si>
  <si>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</si>
  <si>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</si>
  <si>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</si>
  <si>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</si>
  <si>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</si>
  <si>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</si>
  <si>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</si>
  <si>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</si>
  <si>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</si>
  <si>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</si>
  <si>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</si>
  <si>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</si>
  <si>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</si>
  <si>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</si>
  <si>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</si>
  <si>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</si>
  <si>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</si>
  <si>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</si>
  <si>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</si>
  <si>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</si>
  <si>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</si>
  <si>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</si>
  <si>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</si>
  <si>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</si>
  <si>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</si>
  <si>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</si>
  <si>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</si>
  <si>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</si>
  <si>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</si>
  <si>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</si>
  <si>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</si>
  <si>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</si>
  <si>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</si>
  <si>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</si>
  <si>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</si>
  <si>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</si>
  <si>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</si>
  <si>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</si>
  <si>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</si>
  <si>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</si>
  <si>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</si>
  <si>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</si>
  <si>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</si>
  <si>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</si>
  <si>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</si>
  <si>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</si>
  <si>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</si>
  <si>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</si>
  <si>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</si>
  <si>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</si>
  <si>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</si>
  <si>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</si>
  <si>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</si>
  <si>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</si>
  <si>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</si>
  <si>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</si>
  <si>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</si>
  <si>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</si>
  <si>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</si>
  <si>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</si>
  <si>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</si>
  <si>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</si>
  <si>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</si>
  <si>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</si>
  <si>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</si>
  <si>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</si>
  <si>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</si>
  <si>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</si>
  <si>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</si>
  <si>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</si>
  <si>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</si>
  <si>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</si>
  <si>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</si>
  <si>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</si>
  <si>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</si>
  <si>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</si>
  <si>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</si>
  <si>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</si>
  <si>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</si>
  <si>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</si>
  <si>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</si>
  <si>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</si>
  <si>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</si>
  <si>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</si>
  <si>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</si>
  <si>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</si>
  <si>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</si>
  <si>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</si>
  <si>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</si>
  <si>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</si>
  <si>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</si>
  <si>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</si>
  <si>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</si>
  <si>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</si>
  <si>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</si>
  <si>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</si>
  <si>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</si>
  <si>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</si>
  <si>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</si>
  <si>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</si>
  <si>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</si>
  <si>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</si>
  <si>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</si>
  <si>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</si>
  <si>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</si>
  <si>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</si>
  <si>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</si>
  <si>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</si>
  <si>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</si>
  <si>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</si>
  <si>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</si>
  <si>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</si>
  <si>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</si>
  <si>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</si>
  <si>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</si>
  <si>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</si>
  <si>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</si>
  <si>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</si>
  <si>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</si>
  <si>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</si>
  <si>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</si>
  <si>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</si>
  <si>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</si>
  <si>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</si>
  <si>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</si>
  <si>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</si>
  <si>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</si>
  <si>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</si>
  <si>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</si>
  <si>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</si>
  <si>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</si>
  <si>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</si>
  <si>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</si>
  <si>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</si>
  <si>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</si>
  <si>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</si>
  <si>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</si>
  <si>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</si>
  <si>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</si>
  <si>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</si>
  <si>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</si>
  <si>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</si>
  <si>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</si>
  <si>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</si>
  <si>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</si>
  <si>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</si>
  <si>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</si>
  <si>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</si>
  <si>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</si>
  <si>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</si>
  <si>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</si>
  <si>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</si>
  <si>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</si>
  <si>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</si>
  <si>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</si>
  <si>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</si>
  <si>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</si>
  <si>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</si>
  <si>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</si>
  <si>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</si>
  <si>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</si>
  <si>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</si>
  <si>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</si>
  <si>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</si>
  <si>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</si>
  <si>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</si>
  <si>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</si>
  <si>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</si>
  <si>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</si>
  <si>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</si>
  <si>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</si>
  <si>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</si>
  <si>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</si>
  <si>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</si>
  <si>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</si>
  <si>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</si>
  <si>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</si>
  <si>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</si>
  <si>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</si>
  <si>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</si>
  <si>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</si>
  <si>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</si>
  <si>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</si>
  <si>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</si>
  <si>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</si>
  <si>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</si>
  <si>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</si>
  <si>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</si>
  <si>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</si>
  <si>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</si>
  <si>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</si>
  <si>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</si>
  <si>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</si>
  <si>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</si>
  <si>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</si>
  <si>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</si>
  <si>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</si>
  <si>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</si>
  <si>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</si>
  <si>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</si>
  <si>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</si>
  <si>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</si>
  <si>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</si>
  <si>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</si>
  <si>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</si>
  <si>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</si>
  <si>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</si>
  <si>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</si>
  <si>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</si>
  <si>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</si>
  <si>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</si>
  <si>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</si>
  <si>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</si>
  <si>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</si>
  <si>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</si>
  <si>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</si>
  <si>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</si>
  <si>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</si>
  <si>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</si>
  <si>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</si>
  <si>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</si>
  <si>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</si>
  <si>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</si>
  <si>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</si>
  <si>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</si>
  <si>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</si>
  <si>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</si>
  <si>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</si>
  <si>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</si>
  <si>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</si>
  <si>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</si>
  <si>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</si>
  <si>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</si>
  <si>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</si>
  <si>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</si>
  <si>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</si>
  <si>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</si>
  <si>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</si>
  <si>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</si>
  <si>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</si>
  <si>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</si>
  <si>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</si>
  <si>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</si>
  <si>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</si>
  <si>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</si>
  <si>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</si>
  <si>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</si>
  <si>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</si>
  <si>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</si>
  <si>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</si>
  <si>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</si>
  <si>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</si>
  <si>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</si>
  <si>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</si>
  <si>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</si>
  <si>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</si>
  <si>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</si>
  <si>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</si>
  <si>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</si>
  <si>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</si>
  <si>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</si>
  <si>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</si>
  <si>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</si>
  <si>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</si>
  <si>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</si>
  <si>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</si>
  <si>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</si>
  <si>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</si>
  <si>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</si>
  <si>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</si>
  <si>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</si>
  <si>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</si>
  <si>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</si>
  <si>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</si>
  <si>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</si>
  <si>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</si>
  <si>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</si>
  <si>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</si>
  <si>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</si>
  <si>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</si>
  <si>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</si>
  <si>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</si>
  <si>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</si>
  <si>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</si>
  <si>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</si>
  <si>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</si>
  <si>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</si>
  <si>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</si>
  <si>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</si>
  <si>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</si>
  <si>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</si>
  <si>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</si>
  <si>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</si>
  <si>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</si>
  <si>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</si>
  <si>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</si>
  <si>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</si>
  <si>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</si>
  <si>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</si>
  <si>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</si>
  <si>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</si>
  <si>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</si>
  <si>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</si>
  <si>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</si>
  <si>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</si>
  <si>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</si>
  <si>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</si>
  <si>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</si>
  <si>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</si>
  <si>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</si>
  <si>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</si>
  <si>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</si>
  <si>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</si>
  <si>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</si>
  <si>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</si>
  <si>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</si>
  <si>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</si>
  <si>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</si>
  <si>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</si>
  <si>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</si>
  <si>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</si>
  <si>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</si>
  <si>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</si>
  <si>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</si>
  <si>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</si>
  <si>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</si>
  <si>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</si>
  <si>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</si>
  <si>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</si>
  <si>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</si>
  <si>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</si>
  <si>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</si>
  <si>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</si>
  <si>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</si>
  <si>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</si>
  <si>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</si>
  <si>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</si>
  <si>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</si>
  <si>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</si>
  <si>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</si>
  <si>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</si>
  <si>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</si>
  <si>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</si>
  <si>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</si>
  <si>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</si>
  <si>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</si>
  <si>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</si>
  <si>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</si>
  <si>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</si>
  <si>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</si>
  <si>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</si>
  <si>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</si>
  <si>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</si>
  <si>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</si>
  <si>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</si>
  <si>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</si>
  <si>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</si>
  <si>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</si>
  <si>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</si>
  <si>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</si>
  <si>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</si>
  <si>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</si>
  <si>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</si>
  <si>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</si>
  <si>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</si>
  <si>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</si>
  <si>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</si>
  <si>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</si>
  <si>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</si>
  <si>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</si>
  <si>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</si>
  <si>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</si>
  <si>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</si>
  <si>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</si>
  <si>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</si>
  <si>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</si>
  <si>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</si>
  <si>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</si>
  <si>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</si>
  <si>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</si>
  <si>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</si>
  <si>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</si>
  <si>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</si>
  <si>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</si>
  <si>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</si>
  <si>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</si>
  <si>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</si>
  <si>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</si>
  <si>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</si>
  <si>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</si>
  <si>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</si>
  <si>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</si>
  <si>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</si>
  <si>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</si>
  <si>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</si>
  <si>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</si>
  <si>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</si>
  <si>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</si>
  <si>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</si>
  <si>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</si>
  <si>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</si>
  <si>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</si>
  <si>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</si>
  <si>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</si>
  <si>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</si>
  <si>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</si>
  <si>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</si>
  <si>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</si>
  <si>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</si>
  <si>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</si>
  <si>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</si>
  <si>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</si>
  <si>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</si>
  <si>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</si>
  <si>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</si>
  <si>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</si>
  <si>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</si>
  <si>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</si>
  <si>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</si>
  <si>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</si>
  <si>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</si>
  <si>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</si>
  <si>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</si>
  <si>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</si>
  <si>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</si>
  <si>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</si>
  <si>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</si>
  <si>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</si>
  <si>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</si>
  <si>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</si>
  <si>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</si>
  <si>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</si>
  <si>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</si>
  <si>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</si>
  <si>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</si>
  <si>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</si>
  <si>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</si>
  <si>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</si>
  <si>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</si>
  <si>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</si>
  <si>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</si>
  <si>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</si>
  <si>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</si>
  <si>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</si>
  <si>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</si>
  <si>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</si>
  <si>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</si>
  <si>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</si>
  <si>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</si>
  <si>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</si>
  <si>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</si>
  <si>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</si>
  <si>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</si>
  <si>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</si>
  <si>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</si>
  <si>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</si>
  <si>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</si>
  <si>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</si>
  <si>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</si>
  <si>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</si>
  <si>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</si>
  <si>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</si>
  <si>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</si>
  <si>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</si>
  <si>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</si>
  <si>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</si>
  <si>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</si>
  <si>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</si>
  <si>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</si>
  <si>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</si>
  <si>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</si>
  <si>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</si>
  <si>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</si>
  <si>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</si>
  <si>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</si>
  <si>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</si>
  <si>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</si>
  <si>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</si>
  <si>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</si>
  <si>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</si>
  <si>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</si>
  <si>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</si>
  <si>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</si>
  <si>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</si>
  <si>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</si>
  <si>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</si>
  <si>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</si>
  <si>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</si>
  <si>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</si>
  <si>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</si>
  <si>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</si>
  <si>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</si>
  <si>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</si>
  <si>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</si>
  <si>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</si>
  <si>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</si>
  <si>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</si>
  <si>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</si>
  <si>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</si>
  <si>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</si>
  <si>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</si>
  <si>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</si>
  <si>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</si>
  <si>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</si>
  <si>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</si>
  <si>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</si>
  <si>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</si>
  <si>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</si>
  <si>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</si>
  <si>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</si>
  <si>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</si>
  <si>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</si>
  <si>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</si>
  <si>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</si>
  <si>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</si>
  <si>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</si>
  <si>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</si>
  <si>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</si>
  <si>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</si>
  <si>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</si>
  <si>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</si>
  <si>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</si>
  <si>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</si>
  <si>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</si>
  <si>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</si>
  <si>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</si>
  <si>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</si>
  <si>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</si>
  <si>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</si>
  <si>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</si>
  <si>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</si>
  <si>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</si>
  <si>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</si>
  <si>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</si>
  <si>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</si>
  <si>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</si>
  <si>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</si>
  <si>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</si>
  <si>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</si>
  <si>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</si>
  <si>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</si>
  <si>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</si>
  <si>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</si>
  <si>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</si>
  <si>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</si>
  <si>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</si>
  <si>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</si>
  <si>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</si>
  <si>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</si>
  <si>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</si>
  <si>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</si>
  <si>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</si>
  <si>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</si>
  <si>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</si>
  <si>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</si>
  <si>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</si>
  <si>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</si>
  <si>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</si>
  <si>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</si>
  <si>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</si>
  <si>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</si>
  <si>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</si>
  <si>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</si>
  <si>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</si>
  <si>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</si>
  <si>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</si>
  <si>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</si>
  <si>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</si>
  <si>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</si>
  <si>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</si>
  <si>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</si>
  <si>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</si>
  <si>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</si>
  <si>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</si>
  <si>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</si>
  <si>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</si>
  <si>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</si>
  <si>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</si>
  <si>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</si>
  <si>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</si>
  <si>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</si>
  <si>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</si>
  <si>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</si>
  <si>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</si>
  <si>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</si>
  <si>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</si>
  <si>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</si>
  <si>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</si>
  <si>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</si>
  <si>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</si>
  <si>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</si>
  <si>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</si>
  <si>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</si>
  <si>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</si>
  <si>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</si>
  <si>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</si>
  <si>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</si>
  <si>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</si>
  <si>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</si>
  <si>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</si>
  <si>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</si>
  <si>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</si>
  <si>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</si>
  <si>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</si>
  <si>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</si>
  <si>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</si>
  <si>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</si>
  <si>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</si>
  <si>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</si>
  <si>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</si>
  <si>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</si>
  <si>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</si>
  <si>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</si>
  <si>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</si>
  <si>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</si>
  <si>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</si>
  <si>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</si>
  <si>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</si>
  <si>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</si>
  <si>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</si>
  <si>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</si>
  <si>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</si>
  <si>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</si>
  <si>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</si>
  <si>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</si>
  <si>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</si>
  <si>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</si>
  <si>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</si>
  <si>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</si>
  <si>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</si>
  <si>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</si>
  <si>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</si>
  <si>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</si>
  <si>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</si>
  <si>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</si>
  <si>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</si>
  <si>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</si>
  <si>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</si>
  <si>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</si>
  <si>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</si>
  <si>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</si>
  <si>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</si>
  <si>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</si>
  <si>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</si>
  <si>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</si>
  <si>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</si>
  <si>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</si>
  <si>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</si>
  <si>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</si>
  <si>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</si>
  <si>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</si>
  <si>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</si>
  <si>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</si>
  <si>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</si>
  <si>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</si>
  <si>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</si>
  <si>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</si>
  <si>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</si>
  <si>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</si>
  <si>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</si>
  <si>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</si>
  <si>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</si>
  <si>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</si>
  <si>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</si>
  <si>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</si>
  <si>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</si>
  <si>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</si>
  <si>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</si>
  <si>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</si>
  <si>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</si>
  <si>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</si>
  <si>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</si>
  <si>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</si>
  <si>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</si>
  <si>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</si>
  <si>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</si>
  <si>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</si>
  <si>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</si>
  <si>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</si>
  <si>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</si>
  <si>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</si>
  <si>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</si>
  <si>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</si>
  <si>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</si>
  <si>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</si>
  <si>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</si>
  <si>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</si>
  <si>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</si>
  <si>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</si>
  <si>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</si>
  <si>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</si>
  <si>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</si>
  <si>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</si>
  <si>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</si>
  <si>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</si>
  <si>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</si>
  <si>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</si>
  <si>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</si>
  <si>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</si>
  <si>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</si>
  <si>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</si>
  <si>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</si>
  <si>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</si>
  <si>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</si>
  <si>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</si>
  <si>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</si>
  <si>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</si>
  <si>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</si>
  <si>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</si>
  <si>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</si>
  <si>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</si>
  <si>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</si>
  <si>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</si>
  <si>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</si>
  <si>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</si>
  <si>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</si>
  <si>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</si>
  <si>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</si>
  <si>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</si>
  <si>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</si>
  <si>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</si>
  <si>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</si>
  <si>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</si>
  <si>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</si>
  <si>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</si>
  <si>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</si>
  <si>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</si>
  <si>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</si>
  <si>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</si>
  <si>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</si>
  <si>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</si>
  <si>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</si>
  <si>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</si>
  <si>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</si>
  <si>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</si>
  <si>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</si>
  <si>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</si>
  <si>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</si>
  <si>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</si>
  <si>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</si>
  <si>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</si>
  <si>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</si>
  <si>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</si>
  <si>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</si>
  <si>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</si>
  <si>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</si>
  <si>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</si>
  <si>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</si>
  <si>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</si>
  <si>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</si>
  <si>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</si>
  <si>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</si>
  <si>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</si>
  <si>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</si>
  <si>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</si>
  <si>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</si>
  <si>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</si>
  <si>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</si>
  <si>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</si>
  <si>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</si>
  <si>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</si>
  <si>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</si>
  <si>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</si>
  <si>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</si>
  <si>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</si>
  <si>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</si>
  <si>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</si>
  <si>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</si>
  <si>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</si>
  <si>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</si>
  <si>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</si>
  <si>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</si>
  <si>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</si>
  <si>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</si>
  <si>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</si>
  <si>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</si>
  <si>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</si>
  <si>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</si>
  <si>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</si>
  <si>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</si>
  <si>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</si>
  <si>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</si>
  <si>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</si>
  <si>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</si>
  <si>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</si>
  <si>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</si>
  <si>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</si>
  <si>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</si>
  <si>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</si>
  <si>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</si>
  <si>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</si>
  <si>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</si>
  <si>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</si>
  <si>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</si>
  <si>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</si>
  <si>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</si>
  <si>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</si>
  <si>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</si>
  <si>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</si>
  <si>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</si>
  <si>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</si>
  <si>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</si>
  <si>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</si>
  <si>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</si>
  <si>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</si>
  <si>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</si>
  <si>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</si>
  <si>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</si>
  <si>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</si>
  <si>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</si>
  <si>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</si>
  <si>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</si>
  <si>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</si>
  <si>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</si>
  <si>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</si>
  <si>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</si>
  <si>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</si>
  <si>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</si>
  <si>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</si>
  <si>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</si>
  <si>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</si>
  <si>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</si>
  <si>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</si>
  <si>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</si>
  <si>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</si>
  <si>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</si>
  <si>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</si>
  <si>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</si>
  <si>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</si>
  <si>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</si>
  <si>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</si>
  <si>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</si>
  <si>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</si>
  <si>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</si>
  <si>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</si>
  <si>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</si>
  <si>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</si>
  <si>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</si>
  <si>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</si>
  <si>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</si>
  <si>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</si>
  <si>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</si>
  <si>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</si>
  <si>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</si>
  <si>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</si>
  <si>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</si>
  <si>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</si>
  <si>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</si>
  <si>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</si>
  <si>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</si>
  <si>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</si>
  <si>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</si>
  <si>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</si>
  <si>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</si>
  <si>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</si>
  <si>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</si>
  <si>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</si>
  <si>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</si>
  <si>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</si>
  <si>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</si>
  <si>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</si>
  <si>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</si>
  <si>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</si>
  <si>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</si>
  <si>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</si>
  <si>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</si>
  <si>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</si>
  <si>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</si>
  <si>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</si>
  <si>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</si>
  <si>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</si>
  <si>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</si>
  <si>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</si>
  <si>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</si>
  <si>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</si>
  <si>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</si>
  <si>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</si>
  <si>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</si>
  <si>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</si>
  <si>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</si>
  <si>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</si>
  <si>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</si>
  <si>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</si>
  <si>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</si>
  <si>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</si>
  <si>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</si>
  <si>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</si>
  <si>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</si>
  <si>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</si>
  <si>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</si>
  <si>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</si>
  <si>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</si>
  <si>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</si>
  <si>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</si>
  <si>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</si>
  <si>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</si>
  <si>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</si>
  <si>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</si>
  <si>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</si>
  <si>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</si>
  <si>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</si>
  <si>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</si>
  <si>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</si>
  <si>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</si>
  <si>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</si>
  <si>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</si>
  <si>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</si>
  <si>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</si>
  <si>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</si>
  <si>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</si>
  <si>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</si>
  <si>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</si>
  <si>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</si>
  <si>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</si>
  <si>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</si>
  <si>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</si>
  <si>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</si>
  <si>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</si>
  <si>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</si>
  <si>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</si>
  <si>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</si>
  <si>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</si>
  <si>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</si>
  <si>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</si>
  <si>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</si>
  <si>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</si>
  <si>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</si>
  <si>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</si>
  <si>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</si>
  <si>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</si>
  <si>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</si>
  <si>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</si>
  <si>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</si>
  <si>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</si>
  <si>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</si>
  <si>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</si>
  <si>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</si>
  <si>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</si>
  <si>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</si>
  <si>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</si>
  <si>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</si>
  <si>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</si>
  <si>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</si>
  <si>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</si>
  <si>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</si>
  <si>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</si>
  <si>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</si>
  <si>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</si>
  <si>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</si>
  <si>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</si>
  <si>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</si>
  <si>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</si>
  <si>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</si>
  <si>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</si>
  <si>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</si>
  <si>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</si>
  <si>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</si>
  <si>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</si>
  <si>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</si>
  <si>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</si>
  <si>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</si>
  <si>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</si>
  <si>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</si>
  <si>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</si>
  <si>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</si>
  <si>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</si>
  <si>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</si>
  <si>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</si>
  <si>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</si>
  <si>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</si>
  <si>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</si>
  <si>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</si>
  <si>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</si>
  <si>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</si>
  <si>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</si>
  <si>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</si>
  <si>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</si>
  <si>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</si>
  <si>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</si>
  <si>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</si>
  <si>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</si>
  <si>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</si>
  <si>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</si>
  <si>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</si>
  <si>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</si>
  <si>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</si>
  <si>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</si>
  <si>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</si>
  <si>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</si>
  <si>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</si>
  <si>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</si>
  <si>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</si>
  <si>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</si>
  <si>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</si>
  <si>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</si>
  <si>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</si>
  <si>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</si>
  <si>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</si>
  <si>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</si>
  <si>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</si>
  <si>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</si>
  <si>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</si>
  <si>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</si>
  <si>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</si>
  <si>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</si>
  <si>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</si>
  <si>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</si>
  <si>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</si>
  <si>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</si>
  <si>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</si>
  <si>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</si>
  <si>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</si>
  <si>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</si>
  <si>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</si>
  <si>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</si>
  <si>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</si>
  <si>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</si>
  <si>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</si>
  <si>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</si>
  <si>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</si>
  <si>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</si>
  <si>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</si>
  <si>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</si>
  <si>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</si>
  <si>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</si>
  <si>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</si>
  <si>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</si>
  <si>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</si>
  <si>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</si>
  <si>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</si>
  <si>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</si>
  <si>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</si>
  <si>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</si>
  <si>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</si>
  <si>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</si>
  <si>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</si>
  <si>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</si>
  <si>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</si>
  <si>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</si>
  <si>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</si>
  <si>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</si>
  <si>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</si>
  <si>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</si>
  <si>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</si>
  <si>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</si>
  <si>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</si>
  <si>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</si>
  <si>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</si>
  <si>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</si>
  <si>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</si>
  <si>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</si>
  <si>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</si>
  <si>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</si>
  <si>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</si>
  <si>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</si>
  <si>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</si>
  <si>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</si>
  <si>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</si>
  <si>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</si>
  <si>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</si>
  <si>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</si>
  <si>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</si>
  <si>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</si>
  <si>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</si>
  <si>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</si>
  <si>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</si>
  <si>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</si>
  <si>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</si>
  <si>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</si>
  <si>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</si>
  <si>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</si>
  <si>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</si>
  <si>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</si>
  <si>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</si>
  <si>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</si>
  <si>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</si>
  <si>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</si>
  <si>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</si>
  <si>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</si>
  <si>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</si>
  <si>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</si>
  <si>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</si>
  <si>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</si>
  <si>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</si>
  <si>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</si>
  <si>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</si>
  <si>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</si>
  <si>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</si>
  <si>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</si>
  <si>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</si>
  <si>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</si>
  <si>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</si>
  <si>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</si>
  <si>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</si>
  <si>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</si>
  <si>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</si>
  <si>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</si>
  <si>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</si>
  <si>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</si>
  <si>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</si>
  <si>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</si>
  <si>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</si>
  <si>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</si>
  <si>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</si>
  <si>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</si>
  <si>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</si>
  <si>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</si>
  <si>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</si>
  <si>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</si>
  <si>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</si>
  <si>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</si>
  <si>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</si>
  <si>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</si>
  <si>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</si>
  <si>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</si>
  <si>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</si>
  <si>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</si>
  <si>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</si>
  <si>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</si>
  <si>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</si>
  <si>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</si>
  <si>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</si>
  <si>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</si>
  <si>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</si>
  <si>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</si>
  <si>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</si>
  <si>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</si>
  <si>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</si>
  <si>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</si>
  <si>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</si>
  <si>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</si>
  <si>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</si>
  <si>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</si>
  <si>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</si>
  <si>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</si>
  <si>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</si>
  <si>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</si>
  <si>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</si>
  <si>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</si>
  <si>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</si>
  <si>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</si>
  <si>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</si>
  <si>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</si>
  <si>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</si>
  <si>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</si>
  <si>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</si>
  <si>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</si>
  <si>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</si>
  <si>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</si>
  <si>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</si>
  <si>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</si>
  <si>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</si>
  <si>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</si>
  <si>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</si>
  <si>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</si>
  <si>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</si>
  <si>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</si>
  <si>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</si>
  <si>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</si>
  <si>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</si>
  <si>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</si>
  <si>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</si>
  <si>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</si>
  <si>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</si>
  <si>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</si>
  <si>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</si>
  <si>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</si>
  <si>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</si>
  <si>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</si>
  <si>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</si>
  <si>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</si>
  <si>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</si>
  <si>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</si>
  <si>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</si>
  <si>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</si>
  <si>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</si>
  <si>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</si>
  <si>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</si>
  <si>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</si>
  <si>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</si>
  <si>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</si>
  <si>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</si>
  <si>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</si>
  <si>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</si>
  <si>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</si>
  <si>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</si>
  <si>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</si>
  <si>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</si>
  <si>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</si>
  <si>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</si>
  <si>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</si>
  <si>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</si>
  <si>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</si>
  <si>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</si>
  <si>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</si>
  <si>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</si>
  <si>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</si>
  <si>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</si>
  <si>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</si>
  <si>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</si>
  <si>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</si>
  <si>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</si>
  <si>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</si>
  <si>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</si>
  <si>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</si>
  <si>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</si>
  <si>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</si>
  <si>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</si>
  <si>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</si>
  <si>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</si>
  <si>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</si>
  <si>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</si>
  <si>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</si>
  <si>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</si>
  <si>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</si>
  <si>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</si>
  <si>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</si>
  <si>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</si>
  <si>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</si>
  <si>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</si>
  <si>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</si>
  <si>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</si>
  <si>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</si>
  <si>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</si>
  <si>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</si>
  <si>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</si>
  <si>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</si>
  <si>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</si>
  <si>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</si>
  <si>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</si>
  <si>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</si>
  <si>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</si>
  <si>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</si>
  <si>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</si>
  <si>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</si>
  <si>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</si>
  <si>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</si>
  <si>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</si>
  <si>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</si>
  <si>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</si>
  <si>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</si>
  <si>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</si>
  <si>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</si>
  <si>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</si>
  <si>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</si>
  <si>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</si>
  <si>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</si>
  <si>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</si>
  <si>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</si>
  <si>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</si>
  <si>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</si>
  <si>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</si>
  <si>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</si>
  <si>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</si>
  <si>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</si>
  <si>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</si>
  <si>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</si>
  <si>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</si>
  <si>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</si>
  <si>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</si>
  <si>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</si>
  <si>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</si>
  <si>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</si>
  <si>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</si>
  <si>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</si>
  <si>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</si>
  <si>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</si>
  <si>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</si>
  <si>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</si>
  <si>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</si>
  <si>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</si>
  <si>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</si>
  <si>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</si>
  <si>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</si>
  <si>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</si>
  <si>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</si>
  <si>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</si>
  <si>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</si>
  <si>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</si>
  <si>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</si>
  <si>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</si>
  <si>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</si>
  <si>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</si>
  <si>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</si>
  <si>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</si>
  <si>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</si>
  <si>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</si>
  <si>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</si>
  <si>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</si>
  <si>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</si>
  <si>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</si>
  <si>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</si>
  <si>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</si>
  <si>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</si>
  <si>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</si>
  <si>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</si>
  <si>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</si>
  <si>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</si>
  <si>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</si>
  <si>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</si>
  <si>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</si>
  <si>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</si>
  <si>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</si>
  <si>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</si>
  <si>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</si>
  <si>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</si>
  <si>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</si>
  <si>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</si>
  <si>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</si>
  <si>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</si>
  <si>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</si>
  <si>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</si>
  <si>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</si>
  <si>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</si>
  <si>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</si>
  <si>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</si>
  <si>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</si>
  <si>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</si>
  <si>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</si>
  <si>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</si>
  <si>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</si>
  <si>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</si>
  <si>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</si>
  <si>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</si>
  <si>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</si>
  <si>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</si>
  <si>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</si>
  <si>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</si>
  <si>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</si>
  <si>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</si>
  <si>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</si>
  <si>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</si>
  <si>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</si>
  <si>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</si>
  <si>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</si>
  <si>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</si>
  <si>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</si>
  <si>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</si>
  <si>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</si>
  <si>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</si>
  <si>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</si>
  <si>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</si>
  <si>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</si>
  <si>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</si>
  <si>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</si>
  <si>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</si>
  <si>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</si>
  <si>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</si>
  <si>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</si>
  <si>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</si>
  <si>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</si>
  <si>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</si>
  <si>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</si>
  <si>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</si>
  <si>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</si>
  <si>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</si>
  <si>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</si>
  <si>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</si>
  <si>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</si>
  <si>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</si>
  <si>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</si>
  <si>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</si>
  <si>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</si>
  <si>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</si>
  <si>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</si>
  <si>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</si>
  <si>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</si>
  <si>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</si>
  <si>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</si>
  <si>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</si>
  <si>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</si>
  <si>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</si>
  <si>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</si>
  <si>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</si>
  <si>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</si>
  <si>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</si>
  <si>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</si>
  <si>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</si>
  <si>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</si>
  <si>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</si>
  <si>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</si>
  <si>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</si>
  <si>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</si>
  <si>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</si>
  <si>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</si>
  <si>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</si>
  <si>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</si>
  <si>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</si>
  <si>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</si>
  <si>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</si>
  <si>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</si>
  <si>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</si>
  <si>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</si>
  <si>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</si>
  <si>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</si>
  <si>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</si>
  <si>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</si>
  <si>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</si>
  <si>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</si>
  <si>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</si>
  <si>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</si>
  <si>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</si>
  <si>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</si>
  <si>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</si>
  <si>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</si>
  <si>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</si>
  <si>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</si>
  <si>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</si>
  <si>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</si>
  <si>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</si>
  <si>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</si>
  <si>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</si>
  <si>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</si>
  <si>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</si>
  <si>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</si>
  <si>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</si>
  <si>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</si>
  <si>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</si>
  <si>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</si>
  <si>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</si>
  <si>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</si>
  <si>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</si>
  <si>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</si>
  <si>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</si>
  <si>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</si>
  <si>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</si>
  <si>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</si>
  <si>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</si>
  <si>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</si>
  <si>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</si>
  <si>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</si>
  <si>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</si>
  <si>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</si>
  <si>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</si>
  <si>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</si>
  <si>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</si>
  <si>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</si>
  <si>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</si>
  <si>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</si>
  <si>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</si>
  <si>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</si>
  <si>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</si>
  <si>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</si>
  <si>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</si>
  <si>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</si>
  <si>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</si>
  <si>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</si>
  <si>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</si>
  <si>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</si>
  <si>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</si>
  <si>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</si>
  <si>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</si>
  <si>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</si>
  <si>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</si>
  <si>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</si>
  <si>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</si>
  <si>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</si>
  <si>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</si>
  <si>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</si>
  <si>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</si>
  <si>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</si>
  <si>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</si>
  <si>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</si>
  <si>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</si>
  <si>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</si>
  <si>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</si>
  <si>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</si>
  <si>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</si>
  <si>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</si>
  <si>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</si>
  <si>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</si>
  <si>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</si>
  <si>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</si>
  <si>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</si>
  <si>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</si>
  <si>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</si>
  <si>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</si>
  <si>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</si>
  <si>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</si>
  <si>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</si>
  <si>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</si>
  <si>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</si>
  <si>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</si>
  <si>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</si>
  <si>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</si>
  <si>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</si>
  <si>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</si>
  <si>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</si>
  <si>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</si>
  <si>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</si>
  <si>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</si>
  <si>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</si>
  <si>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</si>
  <si>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</si>
  <si>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</si>
  <si>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</si>
  <si>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</si>
  <si>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</si>
  <si>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</si>
  <si>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</si>
  <si>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</si>
  <si>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</si>
  <si>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</si>
  <si>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</si>
  <si>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</si>
  <si>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</si>
  <si>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</si>
  <si>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</si>
  <si>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</si>
  <si>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</si>
  <si>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</si>
  <si>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</si>
  <si>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</si>
  <si>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</si>
  <si>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</si>
  <si>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</si>
  <si>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</si>
  <si>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</si>
  <si>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</si>
  <si>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</si>
  <si>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</si>
  <si>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</si>
  <si>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</si>
  <si>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</si>
  <si>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</si>
  <si>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</si>
  <si>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</si>
  <si>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</si>
  <si>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</si>
  <si>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</si>
  <si>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</si>
  <si>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</si>
  <si>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</si>
  <si>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</si>
  <si>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</si>
  <si>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</si>
  <si>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</si>
  <si>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</si>
  <si>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</si>
  <si>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</si>
  <si>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</si>
  <si>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</si>
  <si>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</si>
  <si>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</si>
  <si>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</si>
  <si>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</si>
  <si>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</si>
  <si>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</si>
  <si>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</si>
  <si>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</si>
  <si>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</si>
  <si>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</si>
  <si>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</si>
  <si>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</si>
  <si>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</si>
  <si>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</si>
  <si>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</si>
  <si>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</si>
  <si>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</si>
  <si>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</si>
  <si>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</si>
  <si>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</si>
  <si>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</si>
  <si>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</si>
  <si>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</si>
  <si>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</si>
  <si>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</si>
  <si>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</si>
  <si>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</si>
  <si>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</si>
  <si>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</si>
  <si>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</si>
  <si>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</si>
  <si>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</si>
  <si>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</si>
  <si>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</si>
  <si>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</si>
  <si>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</si>
  <si>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</si>
  <si>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</si>
  <si>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</si>
  <si>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</si>
  <si>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</si>
  <si>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</si>
  <si>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</si>
  <si>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</si>
  <si>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</si>
  <si>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</si>
  <si>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</si>
  <si>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</si>
  <si>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</si>
  <si>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</si>
  <si>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</si>
  <si>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</si>
  <si>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</si>
  <si>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</si>
  <si>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</si>
  <si>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</si>
  <si>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</si>
  <si>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</si>
  <si>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</si>
  <si>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</si>
  <si>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</si>
  <si>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</si>
  <si>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</si>
  <si>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</si>
  <si>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</si>
  <si>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</si>
  <si>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</si>
  <si>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</si>
  <si>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</si>
  <si>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</si>
  <si>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</si>
  <si>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</si>
  <si>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</si>
  <si>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</si>
  <si>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</si>
  <si>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</si>
  <si>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</si>
  <si>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</si>
  <si>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</si>
  <si>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</si>
  <si>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</si>
  <si>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</si>
  <si>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</si>
  <si>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</si>
  <si>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</si>
  <si>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</si>
  <si>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</si>
  <si>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</si>
  <si>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</si>
  <si>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</si>
  <si>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</si>
  <si>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</si>
  <si>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</si>
  <si>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</si>
  <si>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</si>
  <si>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</si>
  <si>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</si>
  <si>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</si>
  <si>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</si>
  <si>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</si>
  <si>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</si>
  <si>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</si>
  <si>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</si>
  <si>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</si>
  <si>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</si>
  <si>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</si>
  <si>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</si>
  <si>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</si>
  <si>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</si>
  <si>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</si>
  <si>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</si>
  <si>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</si>
  <si>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</si>
  <si>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</si>
  <si>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</si>
  <si>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</si>
  <si>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</si>
  <si>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</si>
  <si>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</si>
  <si>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</si>
  <si>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</si>
  <si>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</si>
  <si>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</si>
  <si>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</si>
  <si>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</si>
  <si>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</si>
  <si>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</si>
  <si>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</si>
  <si>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</si>
  <si>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</si>
  <si>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</si>
  <si>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</si>
  <si>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</si>
  <si>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</si>
  <si>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</si>
  <si>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</si>
  <si>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</si>
  <si>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</si>
  <si>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</si>
  <si>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</si>
  <si>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</si>
  <si>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</si>
  <si>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</si>
  <si>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</si>
  <si>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</si>
  <si>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</si>
  <si>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</si>
  <si>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</si>
  <si>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</si>
  <si>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</si>
  <si>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</si>
  <si>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</si>
  <si>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</si>
  <si>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</si>
  <si>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</si>
  <si>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</si>
  <si>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</si>
  <si>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</si>
  <si>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</si>
  <si>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</si>
  <si>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</si>
  <si>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</si>
  <si>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</si>
  <si>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</si>
  <si>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</si>
  <si>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</si>
  <si>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</si>
  <si>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</si>
  <si>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</si>
  <si>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</si>
  <si>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</si>
  <si>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</si>
  <si>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</si>
  <si>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</si>
  <si>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</si>
  <si>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</si>
  <si>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</si>
  <si>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</si>
  <si>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</si>
  <si>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</si>
  <si>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</si>
  <si>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</si>
  <si>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</si>
  <si>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</si>
  <si>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</si>
  <si>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</si>
  <si>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</si>
  <si>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</si>
  <si>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</si>
  <si>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</si>
  <si>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</si>
  <si>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</si>
  <si>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</si>
  <si>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</si>
  <si>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</si>
  <si>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</si>
  <si>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</si>
  <si>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</si>
  <si>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</si>
  <si>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</si>
  <si>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</si>
  <si>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</si>
  <si>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</si>
  <si>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</si>
  <si>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</si>
  <si>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</si>
  <si>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</si>
  <si>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</si>
  <si>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</si>
  <si>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</si>
  <si>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</si>
  <si>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</si>
  <si>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</si>
  <si>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</si>
  <si>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</si>
  <si>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</si>
  <si>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</si>
  <si>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</si>
  <si>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</si>
  <si>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</si>
  <si>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</si>
  <si>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</si>
  <si>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</si>
  <si>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</si>
  <si>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</si>
  <si>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</si>
  <si>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</si>
  <si>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</si>
  <si>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</si>
  <si>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</si>
  <si>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</si>
  <si>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</si>
  <si>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</si>
  <si>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</si>
  <si>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</si>
  <si>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</si>
  <si>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</si>
  <si>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</si>
  <si>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</si>
  <si>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</si>
  <si>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</si>
  <si>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</si>
  <si>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</si>
  <si>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</si>
  <si>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</si>
  <si>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</si>
  <si>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</si>
  <si>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</si>
  <si>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</si>
  <si>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</si>
  <si>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</si>
  <si>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</si>
  <si>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</si>
  <si>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</si>
  <si>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</si>
  <si>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</si>
  <si>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</si>
  <si>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</si>
  <si>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</si>
  <si>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</si>
  <si>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</si>
  <si>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</si>
  <si>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</si>
  <si>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</si>
  <si>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</si>
  <si>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</si>
  <si>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</si>
  <si>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</si>
  <si>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</si>
  <si>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</si>
  <si>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</si>
  <si>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</si>
  <si>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</si>
  <si>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</si>
  <si>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</si>
  <si>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</si>
  <si>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</si>
  <si>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</si>
  <si>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</si>
  <si>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</si>
  <si>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</si>
  <si>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</si>
  <si>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</si>
  <si>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</si>
  <si>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</si>
  <si>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</si>
  <si>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</si>
  <si>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</si>
  <si>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</si>
  <si>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</si>
  <si>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</si>
  <si>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</si>
  <si>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</si>
  <si>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</si>
  <si>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</si>
  <si>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</si>
  <si>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</si>
  <si>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</si>
  <si>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</si>
  <si>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</si>
  <si>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</si>
  <si>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</si>
  <si>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</si>
  <si>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</si>
  <si>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</si>
  <si>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</si>
  <si>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</si>
  <si>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</si>
  <si>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</si>
  <si>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</si>
  <si>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</si>
  <si>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</si>
  <si>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</si>
  <si>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</si>
  <si>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</si>
  <si>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</si>
  <si>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</si>
  <si>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</si>
  <si>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</si>
  <si>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</si>
  <si>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</si>
  <si>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</si>
  <si>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</si>
  <si>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</si>
  <si>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</si>
  <si>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</si>
  <si>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</si>
  <si>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</si>
  <si>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</si>
  <si>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</si>
  <si>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</si>
  <si>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</si>
  <si>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</si>
  <si>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</si>
  <si>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</si>
  <si>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</si>
  <si>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</si>
  <si>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</si>
  <si>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</si>
  <si>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</si>
  <si>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</si>
  <si>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</si>
  <si>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</si>
  <si>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</si>
  <si>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</si>
  <si>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</si>
  <si>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</si>
  <si>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</si>
  <si>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</si>
  <si>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</si>
  <si>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</si>
  <si>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</si>
  <si>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</si>
  <si>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</si>
  <si>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</si>
  <si>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</si>
  <si>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</si>
  <si>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</si>
  <si>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</si>
  <si>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</si>
  <si>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</si>
  <si>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</si>
  <si>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</si>
  <si>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</si>
  <si>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</si>
  <si>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</si>
  <si>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</si>
  <si>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</si>
  <si>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</si>
  <si>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</si>
  <si>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</si>
  <si>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</si>
  <si>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</si>
  <si>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</si>
  <si>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</si>
  <si>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</si>
  <si>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</si>
  <si>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</si>
  <si>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</si>
  <si>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</si>
  <si>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</si>
  <si>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</si>
  <si>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</si>
  <si>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</si>
  <si>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</si>
  <si>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</si>
  <si>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</si>
  <si>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</si>
  <si>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</si>
  <si>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</si>
  <si>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</si>
  <si>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</si>
  <si>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</si>
  <si>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</si>
  <si>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</si>
  <si>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</si>
  <si>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</si>
  <si>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</si>
  <si>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</si>
  <si>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</si>
  <si>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</si>
  <si>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</si>
  <si>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</si>
  <si>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</si>
  <si>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</si>
  <si>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</si>
  <si>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</si>
  <si>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</si>
  <si>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</si>
  <si>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</si>
  <si>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</si>
  <si>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</si>
  <si>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</si>
  <si>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</si>
  <si>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</si>
  <si>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</si>
  <si>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</si>
  <si>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</si>
  <si>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</si>
  <si>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</si>
  <si>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</si>
  <si>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</si>
  <si>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</si>
  <si>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</si>
  <si>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</si>
  <si>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</si>
  <si>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</si>
  <si>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</si>
  <si>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</si>
  <si>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</si>
  <si>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</si>
  <si>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</si>
  <si>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</si>
  <si>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</si>
  <si>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</si>
  <si>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</si>
  <si>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</si>
  <si>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</si>
  <si>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</si>
  <si>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</si>
  <si>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</si>
  <si>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</si>
  <si>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</si>
  <si>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</si>
  <si>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</si>
  <si>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</si>
  <si>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</si>
  <si>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</si>
  <si>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</si>
  <si>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</si>
  <si>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</si>
  <si>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</si>
  <si>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</si>
  <si>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</si>
  <si>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</si>
  <si>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</si>
  <si>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</si>
  <si>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</si>
  <si>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</si>
  <si>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</si>
  <si>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</si>
  <si>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</si>
  <si>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</si>
  <si>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</si>
  <si>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</si>
  <si>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</si>
  <si>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</si>
  <si>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</si>
  <si>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</si>
  <si>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</si>
  <si>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</si>
  <si>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</si>
  <si>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</si>
  <si>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</si>
  <si>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</si>
  <si>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</si>
  <si>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</si>
  <si>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</si>
  <si>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</si>
  <si>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</si>
  <si>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</si>
  <si>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</si>
  <si>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</si>
  <si>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</si>
  <si>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</si>
  <si>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</si>
  <si>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</si>
  <si>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</si>
  <si>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</si>
  <si>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</si>
  <si>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</si>
  <si>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</si>
  <si>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</si>
  <si>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</si>
  <si>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</si>
  <si>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</si>
  <si>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</si>
  <si>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</si>
  <si>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</si>
  <si>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</si>
  <si>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</si>
  <si>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</si>
  <si>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</si>
  <si>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</si>
  <si>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</si>
  <si>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</si>
  <si>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</si>
  <si>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</si>
  <si>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</si>
  <si>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</si>
  <si>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</si>
  <si>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</si>
  <si>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</si>
  <si>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</si>
  <si>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</si>
  <si>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</si>
  <si>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</si>
  <si>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</si>
  <si>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</si>
  <si>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</si>
  <si>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</si>
  <si>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</si>
  <si>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</si>
  <si>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</si>
  <si>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</si>
  <si>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</si>
  <si>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</si>
  <si>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</si>
  <si>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</si>
  <si>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</si>
  <si>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</si>
  <si>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</si>
  <si>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</si>
  <si>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</si>
  <si>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</si>
  <si>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</si>
  <si>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</si>
  <si>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</si>
  <si>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</si>
  <si>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</si>
  <si>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</si>
  <si>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</si>
  <si>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</si>
  <si>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</si>
  <si>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</si>
  <si>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</si>
  <si>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</si>
  <si>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</si>
  <si>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</si>
  <si>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</si>
  <si>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</si>
  <si>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</si>
  <si>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</si>
  <si>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</si>
  <si>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</si>
  <si>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</si>
  <si>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</si>
  <si>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</si>
  <si>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</si>
  <si>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</si>
  <si>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</si>
  <si>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</si>
  <si>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</si>
  <si>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</si>
  <si>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</si>
  <si>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</si>
  <si>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</si>
  <si>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</si>
  <si>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</si>
  <si>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</si>
  <si>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</si>
  <si>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</si>
  <si>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</si>
  <si>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</si>
  <si>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</si>
  <si>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</si>
  <si>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</si>
  <si>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</si>
  <si>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</si>
  <si>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</si>
  <si>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</si>
  <si>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</si>
  <si>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</si>
  <si>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</si>
  <si>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</si>
  <si>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</si>
  <si>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</si>
  <si>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</si>
  <si>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</si>
  <si>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</si>
  <si>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</si>
  <si>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</si>
  <si>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</si>
  <si>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</si>
  <si>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</si>
  <si>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</si>
  <si>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</si>
  <si>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</si>
  <si>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</si>
  <si>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</si>
  <si>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</si>
  <si>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</si>
  <si>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</si>
  <si>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</si>
  <si>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</si>
  <si>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</si>
  <si>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</si>
  <si>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</si>
  <si>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</si>
  <si>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</si>
  <si>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</si>
  <si>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</si>
  <si>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</si>
  <si>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</si>
  <si>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</si>
  <si>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</si>
  <si>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</si>
  <si>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</si>
  <si>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</si>
  <si>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</si>
  <si>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</si>
  <si>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</si>
  <si>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</si>
  <si>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</si>
  <si>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</si>
  <si>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</si>
  <si>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</si>
  <si>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</si>
  <si>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</si>
  <si>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</si>
  <si>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</si>
  <si>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</si>
  <si>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</si>
  <si>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</si>
  <si>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</si>
  <si>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</si>
  <si>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</si>
  <si>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</si>
  <si>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</si>
  <si>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</si>
  <si>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</si>
  <si>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</si>
  <si>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</si>
  <si>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</si>
  <si>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</si>
  <si>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</si>
  <si>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</si>
  <si>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</si>
  <si>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</si>
  <si>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</si>
  <si>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</si>
  <si>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</si>
  <si>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</si>
  <si>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</si>
  <si>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</si>
  <si>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</si>
  <si>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</si>
  <si>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</si>
  <si>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</si>
  <si>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</si>
  <si>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</si>
  <si>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</si>
  <si>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</si>
  <si>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</si>
  <si>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</si>
  <si>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</si>
  <si>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</si>
  <si>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</si>
  <si>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</si>
  <si>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</si>
  <si>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</si>
  <si>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</si>
  <si>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</si>
  <si>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</si>
  <si>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</si>
  <si>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</si>
  <si>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</si>
  <si>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</si>
  <si>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</si>
  <si>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</si>
  <si>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</si>
  <si>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</si>
  <si>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</si>
  <si>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</si>
  <si>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</si>
  <si>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</si>
  <si>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</si>
  <si>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</si>
  <si>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</si>
  <si>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</si>
  <si>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</si>
  <si>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</si>
  <si>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</si>
  <si>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</si>
  <si>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</si>
  <si>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</si>
  <si>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</si>
  <si>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</si>
  <si>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</si>
  <si>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</si>
  <si>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</si>
  <si>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</si>
  <si>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</si>
  <si>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</si>
  <si>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</si>
  <si>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</si>
  <si>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</si>
  <si>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</si>
  <si>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</si>
  <si>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</si>
  <si>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</si>
  <si>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</si>
  <si>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</si>
  <si>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</si>
  <si>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</si>
  <si>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</si>
  <si>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</si>
  <si>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</si>
  <si>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</si>
  <si>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</si>
  <si>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</si>
  <si>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</si>
  <si>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</si>
  <si>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</si>
  <si>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</si>
  <si>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</si>
  <si>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</si>
  <si>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</si>
  <si>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</si>
  <si>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</si>
  <si>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</si>
  <si>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</si>
  <si>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</si>
  <si>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</si>
  <si>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</si>
  <si>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</si>
  <si>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</si>
  <si>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</si>
  <si>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</si>
  <si>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</si>
  <si>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</si>
  <si>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</si>
  <si>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</si>
  <si>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</si>
  <si>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</si>
  <si>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</si>
  <si>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</si>
  <si>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</si>
  <si>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</si>
  <si>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</si>
  <si>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</si>
  <si>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</si>
  <si>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</si>
  <si>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</si>
  <si>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</si>
  <si>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</si>
  <si>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</si>
  <si>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</si>
  <si>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</si>
  <si>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</si>
  <si>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</si>
  <si>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</si>
  <si>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</si>
  <si>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</si>
  <si>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</si>
  <si>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</si>
  <si>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</si>
  <si>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</si>
  <si>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</si>
  <si>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</si>
  <si>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</si>
  <si>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</si>
  <si>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</si>
  <si>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</si>
  <si>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</si>
  <si>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</si>
  <si>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</si>
  <si>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</si>
  <si>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</si>
  <si>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</si>
  <si>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</si>
  <si>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</si>
  <si>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</si>
  <si>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</si>
  <si>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</si>
  <si>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</si>
  <si>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</si>
  <si>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</si>
  <si>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</si>
  <si>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</si>
  <si>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</si>
  <si>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</si>
  <si>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</si>
  <si>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</si>
  <si>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</si>
  <si>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</si>
  <si>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</si>
  <si>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</si>
  <si>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</si>
  <si>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</si>
  <si>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</si>
  <si>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</si>
  <si>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</si>
  <si>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</si>
  <si>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</si>
  <si>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</si>
  <si>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</si>
  <si>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</si>
  <si>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</si>
  <si>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</si>
  <si>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</si>
  <si>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</si>
  <si>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</si>
  <si>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</si>
  <si>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</si>
  <si>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</si>
  <si>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</si>
  <si>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</si>
  <si>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</si>
  <si>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</si>
  <si>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</si>
  <si>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</si>
  <si>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</si>
  <si>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</si>
  <si>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</si>
  <si>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</si>
  <si>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</si>
  <si>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</si>
  <si>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</si>
  <si>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</si>
  <si>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</si>
  <si>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</si>
  <si>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</si>
  <si>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</si>
  <si>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</si>
  <si>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</si>
  <si>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</si>
  <si>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</si>
  <si>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</si>
  <si>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</si>
  <si>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</si>
  <si>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</si>
  <si>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</si>
  <si>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</si>
  <si>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</si>
  <si>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</si>
  <si>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</si>
  <si>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</si>
  <si>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</si>
  <si>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</si>
  <si>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</si>
  <si>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</si>
  <si>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</si>
  <si>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</si>
  <si>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</si>
  <si>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</si>
  <si>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</si>
  <si>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</si>
  <si>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</si>
  <si>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</si>
  <si>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</si>
  <si>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</si>
  <si>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</si>
  <si>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</si>
  <si>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</si>
  <si>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</si>
  <si>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</si>
  <si>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</si>
  <si>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</si>
  <si>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</si>
  <si>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</si>
  <si>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</si>
  <si>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</si>
  <si>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</si>
  <si>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</si>
  <si>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</si>
  <si>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</si>
  <si>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</si>
  <si>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</si>
  <si>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</si>
  <si>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</si>
  <si>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</si>
  <si>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</si>
  <si>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</si>
  <si>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</si>
  <si>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</si>
  <si>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</si>
  <si>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</si>
  <si>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</si>
  <si>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</si>
  <si>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</si>
  <si>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</si>
  <si>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</si>
  <si>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</si>
  <si>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</si>
  <si>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</si>
  <si>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</si>
  <si>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</si>
  <si>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</si>
  <si>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</si>
  <si>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</si>
  <si>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</si>
  <si>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</si>
  <si>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</si>
  <si>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</si>
  <si>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</si>
  <si>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</si>
  <si>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</si>
  <si>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</si>
  <si>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</si>
  <si>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</si>
  <si>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</si>
  <si>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</si>
  <si>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</si>
  <si>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</si>
  <si>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</si>
  <si>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</si>
  <si>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</si>
  <si>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</si>
  <si>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</si>
  <si>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</si>
  <si>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</si>
  <si>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</si>
  <si>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</si>
  <si>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</si>
  <si>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</si>
  <si>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</si>
  <si>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</si>
  <si>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</si>
  <si>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</si>
  <si>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</si>
  <si>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</si>
  <si>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</si>
  <si>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</si>
  <si>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</si>
  <si>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</si>
  <si>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</si>
  <si>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</si>
  <si>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</si>
  <si>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</si>
  <si>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</si>
  <si>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</si>
  <si>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</si>
  <si>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</si>
  <si>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</si>
  <si>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</si>
  <si>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</si>
  <si>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</si>
  <si>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</si>
  <si>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</si>
  <si>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</si>
  <si>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</si>
  <si>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</si>
  <si>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</si>
  <si>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</si>
  <si>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</si>
  <si>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</si>
  <si>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</si>
  <si>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</si>
  <si>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</si>
  <si>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</si>
  <si>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</si>
  <si>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</si>
  <si>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</si>
  <si>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</si>
  <si>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</si>
  <si>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</si>
  <si>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</si>
  <si>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</si>
  <si>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</si>
  <si>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</si>
  <si>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</si>
  <si>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</si>
  <si>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</si>
  <si>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</si>
  <si>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</si>
  <si>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</si>
  <si>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</si>
  <si>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</si>
  <si>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</si>
  <si>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</si>
  <si>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</si>
  <si>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</si>
  <si>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</si>
  <si>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</si>
  <si>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</si>
  <si>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</si>
  <si>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</si>
  <si>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</si>
  <si>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</si>
  <si>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</si>
  <si>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</si>
  <si>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</si>
  <si>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</si>
  <si>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</si>
  <si>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</si>
  <si>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</si>
  <si>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</si>
  <si>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</si>
  <si>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</si>
  <si>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</si>
  <si>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</si>
  <si>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</si>
  <si>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</si>
  <si>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</si>
  <si>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</si>
  <si>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</si>
  <si>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</si>
  <si>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</si>
  <si>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</si>
  <si>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</si>
  <si>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</si>
  <si>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</si>
  <si>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</si>
  <si>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</si>
  <si>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</si>
  <si>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</si>
  <si>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</si>
  <si>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</si>
  <si>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</si>
  <si>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</si>
  <si>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</si>
  <si>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</si>
  <si>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</si>
  <si>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</si>
  <si>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</si>
  <si>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</si>
  <si>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</si>
  <si>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</si>
  <si>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</si>
  <si>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</si>
  <si>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</si>
  <si>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</si>
  <si>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</si>
  <si>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</si>
  <si>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</si>
  <si>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</si>
  <si>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</si>
  <si>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</si>
  <si>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</si>
  <si>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</si>
  <si>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</si>
  <si>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</si>
  <si>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</si>
  <si>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</si>
  <si>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</si>
  <si>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</si>
  <si>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</si>
  <si>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</si>
  <si>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</si>
  <si>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</si>
  <si>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</si>
  <si>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</si>
  <si>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</si>
  <si>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</si>
  <si>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</si>
  <si>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</si>
  <si>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</si>
  <si>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</si>
  <si>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</si>
  <si>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</si>
  <si>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</si>
  <si>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</si>
  <si>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</si>
  <si>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</si>
  <si>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</si>
  <si>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</si>
  <si>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</si>
  <si>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</si>
  <si>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</si>
  <si>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</si>
  <si>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</si>
  <si>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</si>
  <si>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</si>
  <si>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</si>
  <si>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</si>
  <si>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</si>
  <si>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</si>
  <si>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</si>
  <si>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</si>
  <si>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</si>
  <si>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</si>
  <si>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</si>
  <si>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</si>
  <si>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</si>
  <si>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</si>
  <si>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</si>
  <si>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</si>
  <si>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</si>
  <si>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</si>
  <si>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</si>
  <si>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</si>
  <si>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</si>
  <si>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</si>
  <si>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</si>
  <si>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</si>
  <si>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</si>
  <si>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</si>
  <si>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</si>
  <si>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</si>
  <si>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</si>
  <si>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</si>
  <si>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</si>
  <si>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</si>
  <si>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</si>
  <si>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</si>
  <si>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</si>
  <si>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</si>
  <si>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</si>
  <si>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</si>
  <si>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</si>
  <si>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</si>
  <si>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</si>
  <si>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</si>
  <si>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</si>
  <si>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</si>
  <si>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</si>
  <si>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</si>
  <si>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</si>
  <si>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</si>
  <si>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</si>
  <si>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</si>
  <si>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</si>
  <si>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</si>
  <si>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</si>
  <si>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</si>
  <si>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</si>
  <si>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</si>
  <si>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</si>
  <si>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</si>
  <si>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</si>
  <si>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</si>
  <si>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</si>
  <si>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</si>
  <si>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</si>
  <si>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</si>
  <si>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</si>
  <si>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</si>
  <si>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</si>
  <si>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</si>
  <si>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</si>
  <si>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</si>
  <si>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</si>
  <si>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</si>
  <si>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</si>
  <si>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</si>
  <si>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</si>
  <si>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</si>
  <si>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</si>
  <si>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</si>
  <si>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</si>
  <si>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</si>
  <si>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</si>
  <si>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</si>
  <si>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</si>
  <si>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</si>
  <si>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</si>
  <si>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</si>
  <si>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</si>
  <si>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</si>
  <si>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</si>
  <si>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</si>
  <si>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</si>
  <si>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</si>
  <si>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</si>
  <si>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</si>
  <si>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</si>
  <si>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</si>
  <si>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</si>
  <si>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</si>
  <si>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</si>
  <si>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</si>
  <si>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</si>
  <si>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</si>
  <si>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</si>
  <si>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</si>
  <si>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</si>
  <si>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</si>
  <si>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</si>
  <si>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</si>
  <si>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</si>
  <si>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</si>
  <si>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</si>
  <si>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</si>
  <si>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</si>
  <si>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</si>
  <si>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</si>
  <si>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</si>
  <si>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</si>
  <si>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</si>
  <si>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</si>
  <si>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</si>
  <si>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</si>
  <si>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</si>
  <si>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</si>
  <si>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</si>
  <si>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</si>
  <si>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</si>
  <si>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</si>
  <si>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</si>
  <si>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</si>
  <si>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</si>
  <si>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</si>
  <si>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</si>
  <si>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</si>
  <si>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</si>
  <si>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</si>
  <si>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</si>
  <si>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</si>
  <si>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</si>
  <si>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</si>
  <si>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</si>
  <si>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</si>
  <si>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</si>
  <si>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</si>
  <si>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</si>
  <si>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</si>
  <si>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</si>
  <si>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</si>
  <si>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</si>
  <si>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</si>
  <si>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</si>
  <si>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</si>
  <si>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</si>
  <si>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</si>
  <si>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</si>
  <si>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</si>
  <si>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</si>
  <si>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</si>
  <si>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</si>
  <si>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</si>
  <si>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</si>
  <si>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</si>
  <si>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</si>
  <si>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</si>
  <si>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</si>
  <si>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</si>
  <si>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</si>
  <si>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</si>
  <si>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</si>
  <si>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</si>
  <si>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</si>
  <si>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</si>
  <si>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</si>
  <si>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</si>
  <si>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</si>
  <si>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</si>
  <si>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</si>
  <si>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</si>
  <si>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</si>
  <si>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</si>
  <si>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</si>
  <si>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</si>
  <si>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</si>
  <si>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</si>
  <si>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</si>
  <si>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</si>
  <si>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</si>
  <si>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</si>
  <si>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</si>
  <si>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</si>
  <si>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</si>
  <si>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</si>
  <si>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</si>
  <si>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</si>
  <si>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</si>
  <si>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</si>
  <si>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</si>
  <si>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</si>
  <si>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</si>
  <si>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</si>
  <si>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</si>
  <si>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</si>
  <si>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</si>
  <si>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</si>
  <si>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</si>
  <si>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</si>
  <si>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</si>
  <si>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</si>
  <si>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</si>
  <si>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</si>
  <si>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</si>
  <si>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</si>
  <si>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</si>
  <si>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</si>
  <si>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</si>
  <si>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</si>
  <si>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</si>
  <si>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</si>
  <si>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</si>
  <si>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</si>
  <si>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</si>
  <si>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</si>
  <si>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</si>
  <si>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</si>
  <si>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</si>
  <si>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</si>
  <si>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</si>
  <si>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</si>
  <si>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</si>
  <si>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</si>
  <si>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</si>
  <si>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</si>
  <si>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</si>
  <si>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</si>
  <si>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</si>
  <si>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</si>
  <si>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</si>
  <si>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</si>
  <si>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</si>
  <si>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</si>
  <si>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</si>
  <si>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</si>
  <si>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</si>
  <si>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</si>
  <si>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</si>
  <si>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</si>
  <si>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</si>
  <si>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</si>
  <si>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</si>
  <si>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</si>
  <si>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</si>
  <si>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</si>
  <si>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</si>
  <si>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</si>
  <si>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</si>
  <si>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</si>
  <si>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</si>
  <si>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</si>
  <si>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</si>
  <si>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</si>
  <si>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</si>
  <si>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</si>
  <si>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</si>
  <si>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</si>
  <si>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</si>
  <si>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</si>
  <si>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</si>
  <si>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</si>
  <si>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</si>
  <si>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</si>
  <si>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</si>
  <si>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</si>
  <si>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</si>
  <si>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</si>
  <si>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</si>
  <si>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</si>
  <si>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</si>
  <si>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</si>
  <si>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</si>
  <si>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</si>
  <si>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</si>
  <si>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</si>
  <si>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</si>
  <si>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</si>
  <si>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</si>
  <si>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</si>
  <si>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</si>
  <si>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</si>
  <si>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</si>
  <si>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</si>
  <si>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</si>
  <si>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</si>
  <si>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</si>
  <si>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</si>
  <si>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</si>
  <si>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</si>
  <si>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</si>
  <si>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</si>
  <si>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</si>
  <si>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</si>
  <si>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</si>
  <si>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</si>
  <si>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</si>
  <si>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</si>
  <si>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</si>
  <si>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</si>
  <si>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</si>
  <si>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</si>
  <si>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</si>
  <si>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</si>
  <si>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</si>
  <si>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</si>
  <si>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</si>
  <si>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</si>
  <si>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</si>
  <si>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</si>
  <si>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</si>
  <si>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</si>
  <si>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</si>
  <si>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</si>
  <si>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</si>
  <si>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</si>
  <si>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</si>
  <si>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</si>
  <si>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</si>
  <si>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</si>
  <si>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</si>
  <si>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</si>
  <si>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</si>
  <si>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</si>
  <si>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</si>
  <si>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</si>
  <si>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</si>
  <si>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</si>
  <si>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</si>
  <si>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</si>
  <si>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</si>
  <si>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</si>
  <si>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</si>
  <si>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</si>
  <si>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</si>
  <si>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</si>
  <si>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</si>
  <si>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</si>
  <si>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</si>
  <si>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</si>
  <si>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</si>
  <si>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</si>
  <si>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</si>
  <si>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</si>
  <si>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</si>
  <si>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</si>
  <si>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</si>
  <si>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</si>
  <si>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</si>
  <si>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</si>
  <si>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</si>
  <si>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</si>
  <si>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</si>
  <si>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</si>
  <si>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</si>
  <si>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</si>
  <si>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</si>
  <si>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</si>
  <si>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</si>
  <si>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</si>
  <si>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</si>
  <si>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</si>
  <si>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</si>
  <si>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</si>
  <si>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</si>
  <si>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</si>
  <si>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</si>
  <si>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</si>
  <si>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</si>
  <si>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</si>
  <si>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</si>
  <si>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</si>
  <si>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</si>
  <si>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</si>
  <si>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</si>
  <si>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</si>
  <si>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</si>
  <si>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</si>
  <si>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</si>
  <si>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</si>
  <si>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</si>
  <si>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</si>
  <si>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</si>
  <si>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</si>
  <si>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</si>
  <si>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</si>
  <si>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</si>
  <si>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</si>
  <si>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</si>
  <si>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</si>
  <si>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</si>
  <si>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</si>
  <si>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</si>
  <si>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</si>
  <si>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</si>
  <si>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</si>
  <si>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</si>
  <si>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</si>
  <si>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</si>
  <si>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</si>
  <si>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</si>
  <si>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</si>
  <si>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</si>
  <si>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</si>
  <si>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</si>
  <si>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</si>
  <si>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</si>
  <si>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</si>
  <si>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</si>
  <si>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</si>
  <si>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</si>
  <si>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</si>
  <si>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</si>
  <si>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</si>
  <si>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</si>
  <si>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</si>
  <si>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</si>
  <si>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</si>
  <si>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</si>
  <si>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</si>
  <si>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</si>
  <si>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</si>
  <si>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</si>
  <si>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</si>
  <si>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</si>
  <si>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</si>
  <si>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</si>
  <si>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</si>
  <si>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</si>
  <si>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</si>
  <si>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</si>
  <si>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</si>
  <si>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</si>
  <si>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</si>
  <si>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</si>
  <si>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</si>
  <si>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</si>
  <si>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</si>
  <si>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</si>
  <si>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</si>
  <si>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</si>
  <si>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</si>
  <si>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</si>
  <si>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</si>
  <si>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</si>
  <si>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</si>
  <si>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</si>
  <si>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</si>
  <si>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</si>
  <si>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</si>
  <si>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</si>
  <si>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</si>
  <si>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</si>
  <si>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</si>
  <si>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</si>
  <si>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</si>
  <si>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</si>
  <si>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</si>
  <si>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</si>
  <si>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</si>
  <si>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</si>
  <si>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</si>
  <si>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</si>
  <si>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</si>
  <si>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</si>
  <si>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</si>
  <si>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</si>
  <si>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</si>
  <si>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</si>
  <si>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</si>
  <si>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</si>
  <si>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</si>
  <si>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</si>
  <si>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</si>
  <si>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</si>
  <si>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</si>
  <si>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</si>
  <si>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</si>
  <si>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</si>
  <si>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</si>
  <si>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</si>
  <si>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</si>
  <si>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</si>
  <si>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</si>
  <si>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</si>
  <si>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</si>
  <si>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</si>
  <si>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</si>
  <si>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</si>
  <si>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</si>
  <si>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</si>
  <si>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</si>
  <si>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</si>
  <si>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</si>
  <si>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</si>
  <si>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</si>
  <si>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</si>
  <si>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</si>
  <si>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</si>
  <si>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</si>
  <si>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</si>
  <si>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</si>
  <si>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</si>
  <si>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</si>
  <si>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</si>
  <si>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</si>
  <si>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</si>
  <si>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</si>
  <si>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</si>
  <si>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</si>
  <si>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</si>
  <si>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</si>
  <si>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</si>
  <si>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</si>
  <si>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</si>
  <si>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</si>
  <si>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</si>
  <si>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</si>
  <si>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</si>
  <si>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</si>
  <si>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</si>
  <si>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</si>
  <si>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</si>
  <si>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</si>
  <si>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</si>
  <si>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</si>
  <si>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</si>
  <si>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</si>
  <si>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</si>
  <si>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</si>
  <si>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</si>
  <si>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</si>
  <si>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</si>
  <si>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</si>
  <si>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</si>
  <si>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</si>
  <si>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</si>
  <si>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</si>
  <si>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</si>
  <si>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</si>
  <si>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</si>
  <si>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</si>
  <si>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</si>
  <si>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</si>
  <si>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</si>
  <si>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</si>
  <si>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</si>
  <si>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</si>
  <si>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</si>
  <si>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</si>
  <si>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</si>
  <si>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</si>
  <si>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</si>
  <si>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</si>
  <si>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</si>
  <si>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</si>
  <si>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</si>
  <si>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</si>
  <si>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</si>
  <si>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</si>
  <si>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</si>
  <si>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</si>
  <si>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</si>
  <si>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</si>
  <si>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</si>
  <si>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</si>
  <si>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</si>
  <si>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</si>
  <si>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</si>
  <si>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</si>
  <si>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</si>
  <si>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</si>
  <si>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</si>
  <si>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</si>
  <si>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</si>
  <si>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</si>
  <si>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</si>
  <si>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</si>
  <si>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</si>
  <si>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</si>
  <si>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</si>
  <si>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</si>
  <si>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</si>
  <si>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</si>
  <si>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</si>
  <si>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</si>
  <si>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</si>
  <si>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</si>
  <si>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</si>
  <si>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</si>
  <si>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</si>
  <si>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</si>
  <si>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</si>
  <si>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</si>
  <si>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</si>
  <si>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</si>
  <si>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</si>
  <si>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</si>
  <si>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</si>
  <si>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</si>
  <si>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</si>
  <si>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</si>
  <si>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</si>
  <si>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</si>
  <si>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</si>
  <si>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</si>
  <si>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</si>
  <si>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</si>
  <si>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</si>
  <si>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</si>
  <si>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</si>
  <si>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</si>
  <si>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</si>
  <si>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</si>
  <si>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</si>
  <si>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</si>
  <si>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</si>
  <si>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</si>
  <si>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</si>
  <si>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</si>
  <si>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</si>
  <si>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</si>
  <si>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</si>
  <si>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</si>
  <si>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</si>
  <si>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</si>
  <si>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</si>
  <si>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</si>
  <si>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</si>
  <si>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</si>
  <si>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</si>
  <si>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</si>
  <si>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</si>
  <si>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</si>
  <si>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</si>
  <si>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</si>
  <si>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</si>
  <si>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</si>
  <si>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</si>
  <si>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</si>
  <si>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</si>
  <si>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</si>
  <si>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</si>
  <si>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</si>
  <si>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</si>
  <si>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</si>
  <si>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</si>
  <si>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</si>
  <si>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</si>
  <si>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</si>
  <si>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</si>
  <si>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</si>
  <si>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</si>
  <si>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</si>
  <si>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</si>
  <si>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</si>
  <si>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</si>
  <si>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</si>
  <si>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</si>
  <si>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</si>
  <si>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</si>
  <si>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</si>
  <si>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</si>
  <si>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</si>
  <si>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</si>
  <si>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</si>
  <si>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</si>
  <si>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</si>
  <si>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</si>
  <si>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</si>
  <si>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</si>
  <si>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</si>
  <si>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</si>
  <si>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</si>
  <si>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</si>
  <si>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</si>
  <si>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</si>
  <si>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</si>
  <si>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</si>
  <si>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</si>
  <si>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</si>
  <si>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</si>
  <si>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</si>
  <si>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</si>
  <si>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</si>
  <si>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</si>
  <si>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</si>
  <si>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</si>
  <si>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</si>
  <si>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</si>
  <si>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</si>
  <si>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</si>
  <si>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</si>
  <si>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</si>
  <si>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</si>
  <si>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</si>
  <si>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</si>
  <si>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</si>
  <si>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</si>
  <si>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</si>
  <si>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</si>
  <si>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</si>
  <si>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</si>
  <si>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</si>
  <si>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</si>
  <si>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</si>
  <si>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</si>
  <si>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</si>
  <si>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</si>
  <si>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</si>
  <si>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</si>
  <si>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</si>
  <si>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</si>
  <si>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</si>
  <si>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</si>
  <si>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</si>
  <si>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</si>
  <si>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</si>
  <si>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</si>
  <si>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</si>
  <si>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</si>
  <si>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</si>
  <si>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</si>
  <si>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</si>
  <si>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</si>
  <si>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</si>
  <si>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</si>
  <si>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</si>
  <si>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</si>
  <si>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</si>
  <si>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</si>
  <si>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</si>
  <si>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</si>
  <si>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</si>
  <si>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</si>
  <si>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</si>
  <si>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</si>
  <si>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</si>
  <si>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</si>
  <si>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</si>
  <si>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</si>
  <si>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</si>
  <si>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</si>
  <si>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</si>
  <si>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</si>
  <si>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</si>
  <si>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</si>
  <si>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</si>
  <si>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</si>
  <si>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</si>
  <si>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</si>
  <si>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</si>
  <si>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</si>
  <si>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</si>
  <si>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</si>
  <si>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</si>
  <si>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</si>
  <si>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</si>
  <si>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</si>
  <si>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</si>
  <si>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</si>
  <si>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</si>
  <si>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</si>
  <si>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</si>
  <si>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</si>
  <si>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</si>
  <si>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</si>
  <si>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</si>
  <si>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</si>
  <si>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</si>
  <si>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</si>
  <si>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</si>
  <si>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</si>
  <si>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</si>
  <si>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</si>
  <si>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</si>
  <si>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</si>
  <si>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</si>
  <si>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</si>
  <si>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</si>
  <si>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</si>
  <si>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</si>
  <si>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</si>
  <si>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</si>
  <si>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</si>
  <si>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</si>
  <si>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</si>
  <si>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</si>
  <si>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</si>
  <si>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</si>
  <si>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</si>
  <si>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</si>
  <si>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</si>
  <si>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</si>
  <si>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</si>
  <si>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</si>
  <si>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</si>
  <si>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</si>
  <si>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</si>
  <si>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</si>
  <si>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</si>
  <si>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</si>
  <si>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</si>
  <si>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</si>
  <si>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</si>
  <si>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</si>
  <si>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</si>
  <si>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</si>
  <si>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</si>
  <si>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</si>
  <si>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</si>
  <si>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</si>
  <si>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</si>
  <si>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</si>
  <si>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</si>
  <si>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</si>
  <si>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</si>
  <si>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</si>
  <si>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</si>
  <si>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</si>
  <si>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</si>
  <si>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</si>
  <si>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</si>
  <si>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</si>
  <si>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</si>
  <si>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</si>
  <si>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</si>
  <si>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</si>
  <si>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</si>
  <si>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</si>
  <si>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</si>
  <si>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</si>
  <si>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</si>
  <si>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</si>
  <si>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</si>
  <si>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</si>
  <si>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</si>
  <si>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</si>
  <si>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</si>
  <si>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</si>
  <si>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</si>
  <si>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</si>
  <si>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</si>
  <si>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</si>
  <si>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</si>
  <si>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</si>
  <si>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</si>
  <si>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</si>
  <si>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</si>
  <si>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</si>
  <si>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</si>
  <si>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</si>
  <si>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</si>
  <si>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</si>
  <si>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</si>
  <si>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</si>
  <si>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</si>
  <si>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</si>
  <si>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</si>
  <si>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</si>
  <si>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</si>
  <si>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</si>
  <si>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</si>
  <si>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</si>
  <si>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</si>
  <si>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</si>
  <si>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</si>
  <si>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</si>
  <si>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</si>
  <si>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</si>
  <si>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</si>
  <si>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</si>
  <si>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</si>
  <si>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</si>
  <si>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</si>
  <si>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</si>
  <si>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</si>
  <si>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</si>
  <si>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</si>
  <si>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</si>
  <si>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</si>
  <si>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</si>
  <si>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</si>
  <si>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</si>
  <si>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</si>
  <si>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</si>
  <si>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</si>
  <si>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</si>
  <si>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</si>
  <si>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</si>
  <si>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</si>
  <si>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</si>
  <si>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</si>
  <si>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</si>
  <si>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</si>
  <si>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</si>
  <si>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</si>
  <si>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</si>
  <si>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</si>
  <si>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</si>
  <si>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</si>
  <si>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</si>
  <si>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</si>
  <si>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</si>
  <si>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</si>
  <si>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</si>
  <si>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</si>
  <si>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</si>
  <si>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</si>
  <si>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</si>
  <si>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</si>
  <si>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</si>
  <si>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</si>
  <si>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</si>
  <si>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</si>
  <si>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</si>
  <si>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</si>
  <si>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</si>
  <si>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</si>
  <si>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</si>
  <si>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</si>
  <si>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</si>
  <si>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</si>
  <si>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</si>
  <si>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</si>
  <si>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</si>
  <si>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</si>
  <si>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</si>
  <si>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</si>
  <si>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</si>
  <si>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</si>
  <si>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</si>
  <si>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</si>
  <si>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</si>
  <si>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</si>
  <si>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</si>
  <si>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</si>
  <si>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</si>
  <si>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</si>
  <si>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</si>
  <si>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</si>
  <si>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</si>
  <si>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</si>
  <si>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</si>
  <si>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</si>
  <si>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</si>
  <si>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</si>
  <si>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</si>
  <si>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</si>
  <si>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</si>
  <si>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</si>
  <si>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</si>
  <si>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</si>
  <si>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</si>
  <si>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</si>
  <si>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</si>
  <si>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</si>
  <si>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</si>
  <si>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</si>
  <si>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</si>
  <si>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</si>
  <si>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</si>
  <si>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</si>
  <si>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</si>
  <si>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</si>
  <si>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</si>
  <si>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</si>
  <si>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</si>
  <si>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</si>
  <si>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</si>
  <si>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</si>
  <si>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</si>
  <si>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</si>
  <si>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</si>
  <si>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</si>
  <si>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</si>
  <si>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</si>
  <si>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</si>
  <si>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</si>
  <si>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</si>
  <si>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</si>
  <si>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</si>
  <si>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</si>
  <si>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</si>
  <si>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</si>
  <si>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</si>
  <si>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</si>
  <si>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</si>
  <si>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</si>
  <si>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</si>
  <si>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</si>
  <si>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</si>
  <si>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</si>
  <si>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</si>
  <si>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</si>
  <si>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</si>
  <si>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</si>
  <si>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</si>
  <si>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</si>
  <si>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</si>
  <si>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</si>
  <si>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</si>
  <si>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</si>
  <si>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</si>
  <si>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</si>
  <si>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</si>
  <si>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</si>
  <si>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</si>
  <si>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</si>
  <si>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</si>
  <si>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</si>
  <si>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</si>
  <si>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</si>
  <si>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</si>
  <si>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</si>
  <si>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</si>
  <si>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</si>
  <si>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</si>
  <si>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</si>
  <si>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</si>
  <si>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</si>
  <si>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</si>
  <si>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</si>
  <si>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</si>
  <si>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</si>
  <si>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</si>
  <si>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</si>
  <si>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</si>
  <si>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</si>
  <si>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</si>
  <si>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</si>
  <si>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</si>
  <si>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</si>
  <si>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</si>
  <si>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</si>
  <si>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</si>
  <si>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</si>
  <si>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</si>
  <si>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</si>
  <si>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</si>
  <si>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</si>
  <si>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</si>
  <si>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</si>
  <si>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</si>
  <si>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</si>
  <si>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</si>
  <si>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</si>
  <si>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</si>
  <si>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</si>
  <si>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</si>
  <si>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</si>
  <si>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</si>
  <si>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</si>
  <si>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</si>
  <si>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</si>
  <si>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</si>
  <si>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</si>
  <si>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</si>
  <si>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</si>
  <si>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</si>
  <si>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</si>
  <si>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</si>
  <si>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</si>
  <si>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</si>
  <si>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</si>
  <si>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</si>
  <si>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</si>
  <si>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</si>
  <si>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</si>
  <si>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</si>
  <si>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</si>
  <si>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</si>
  <si>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</si>
  <si>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</si>
  <si>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</si>
  <si>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</si>
  <si>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</si>
  <si>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</si>
  <si>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</si>
  <si>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</si>
  <si>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</si>
  <si>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</si>
  <si>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</si>
  <si>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</si>
  <si>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</si>
  <si>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</si>
  <si>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</si>
  <si>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</si>
  <si>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</si>
  <si>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</si>
  <si>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</si>
  <si>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</si>
  <si>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</si>
  <si>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</si>
  <si>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</si>
  <si>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</si>
  <si>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</si>
  <si>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</si>
  <si>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</si>
  <si>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</si>
  <si>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</si>
  <si>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</si>
  <si>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</si>
  <si>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</si>
  <si>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</si>
  <si>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</si>
  <si>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</si>
  <si>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</si>
  <si>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</si>
  <si>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</si>
  <si>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</si>
  <si>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</si>
  <si>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</si>
  <si>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</si>
  <si>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</si>
  <si>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</si>
  <si>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</si>
  <si>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</si>
  <si>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</si>
  <si>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</si>
  <si>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</si>
  <si>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</si>
  <si>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</si>
  <si>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</si>
  <si>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</si>
  <si>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</si>
  <si>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</si>
  <si>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</si>
  <si>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</si>
  <si>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</si>
  <si>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</si>
  <si>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</si>
  <si>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</si>
  <si>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</si>
  <si>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</si>
  <si>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</si>
  <si>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</si>
  <si>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</si>
  <si>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</si>
  <si>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</si>
  <si>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</si>
  <si>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</si>
  <si>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</si>
  <si>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</si>
  <si>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</si>
  <si>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</si>
  <si>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</si>
  <si>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</si>
  <si>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</si>
  <si>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</si>
  <si>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</si>
  <si>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</si>
  <si>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</si>
  <si>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</si>
  <si>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</si>
  <si>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</si>
  <si>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</si>
  <si>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</si>
  <si>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</si>
  <si>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</si>
  <si>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</si>
  <si>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</si>
  <si>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</si>
  <si>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</si>
  <si>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</si>
  <si>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</si>
  <si>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</si>
  <si>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</si>
  <si>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</si>
  <si>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</si>
  <si>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</si>
  <si>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</si>
  <si>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</si>
  <si>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</si>
  <si>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</si>
  <si>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</si>
  <si>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</si>
  <si>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</si>
  <si>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</si>
  <si>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</si>
  <si>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</si>
  <si>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</si>
  <si>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</si>
  <si>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</si>
  <si>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</si>
  <si>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</si>
  <si>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</si>
  <si>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</si>
  <si>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</si>
  <si>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</si>
  <si>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</si>
  <si>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</si>
  <si>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</si>
  <si>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</si>
  <si>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</si>
  <si>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</si>
  <si>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</si>
  <si>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</si>
  <si>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</si>
  <si>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</si>
  <si>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</si>
  <si>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</si>
  <si>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</si>
  <si>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</si>
  <si>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</si>
  <si>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</si>
  <si>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</si>
  <si>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</si>
  <si>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</si>
  <si>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</si>
  <si>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</si>
  <si>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</si>
  <si>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</si>
  <si>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</si>
  <si>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</si>
  <si>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</si>
  <si>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</si>
  <si>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</si>
  <si>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</si>
  <si>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</si>
  <si>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</si>
  <si>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</si>
  <si>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</si>
  <si>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</si>
  <si>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</si>
  <si>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</si>
  <si>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</si>
  <si>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</si>
  <si>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</si>
  <si>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</si>
  <si>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</si>
  <si>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</si>
  <si>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</si>
  <si>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</si>
  <si>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</si>
  <si>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</si>
  <si>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</si>
  <si>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</si>
  <si>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</si>
  <si>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</si>
  <si>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</si>
  <si>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</si>
  <si>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</si>
  <si>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</si>
  <si>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</si>
  <si>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</si>
  <si>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</si>
  <si>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</si>
  <si>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</si>
  <si>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</si>
  <si>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</si>
  <si>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</si>
  <si>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</si>
  <si>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</si>
  <si>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</si>
  <si>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</si>
  <si>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</si>
  <si>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</si>
  <si>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</si>
  <si>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</si>
  <si>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</si>
  <si>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</si>
  <si>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</si>
  <si>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</si>
  <si>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</si>
  <si>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</si>
  <si>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</si>
  <si>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</si>
  <si>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</si>
  <si>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</si>
  <si>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</si>
  <si>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</si>
  <si>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</si>
  <si>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</si>
  <si>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</si>
  <si>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</si>
  <si>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</si>
  <si>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</si>
  <si>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</si>
  <si>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</si>
  <si>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</si>
  <si>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</si>
  <si>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</si>
  <si>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</si>
  <si>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</si>
  <si>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</si>
  <si>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</si>
  <si>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</si>
  <si>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</si>
  <si>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</si>
  <si>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</si>
  <si>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</si>
  <si>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</si>
  <si>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</si>
  <si>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</si>
  <si>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</si>
  <si>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</si>
  <si>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</si>
  <si>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</si>
  <si>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</si>
  <si>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</si>
  <si>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</si>
  <si>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</si>
  <si>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</si>
  <si>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</si>
  <si>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</si>
  <si>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</si>
  <si>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</si>
  <si>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</si>
  <si>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</si>
  <si>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</si>
  <si>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</si>
  <si>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</si>
  <si>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</si>
  <si>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</si>
  <si>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</si>
  <si>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</si>
  <si>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</si>
  <si>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</si>
  <si>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</si>
  <si>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</si>
  <si>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</si>
  <si>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</si>
  <si>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</si>
  <si>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</si>
  <si>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</si>
  <si>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</si>
  <si>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</si>
  <si>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</si>
  <si>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</si>
  <si>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</si>
  <si>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</si>
  <si>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</si>
  <si>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</si>
  <si>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</si>
  <si>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</si>
  <si>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</si>
  <si>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</si>
  <si>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</si>
  <si>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</si>
  <si>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</si>
  <si>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</si>
  <si>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</si>
  <si>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</si>
  <si>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</si>
  <si>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</si>
  <si>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</si>
  <si>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</si>
  <si>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</si>
  <si>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</si>
  <si>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</si>
  <si>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</si>
  <si>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</si>
  <si>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</si>
  <si>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</si>
  <si>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</si>
  <si>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</si>
  <si>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</si>
  <si>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</si>
  <si>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</si>
  <si>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</si>
  <si>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</si>
  <si>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</si>
  <si>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</si>
  <si>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</si>
  <si>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</si>
  <si>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</si>
  <si>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</si>
  <si>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</si>
  <si>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</si>
  <si>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</si>
  <si>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</si>
  <si>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</si>
  <si>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</si>
  <si>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</si>
  <si>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</si>
  <si>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</si>
  <si>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</si>
  <si>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</si>
  <si>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</si>
  <si>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</si>
  <si>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</si>
  <si>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</si>
  <si>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</si>
  <si>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</si>
  <si>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</si>
  <si>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</si>
  <si>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</si>
  <si>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</si>
  <si>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</si>
  <si>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</si>
  <si>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</si>
  <si>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</si>
  <si>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</si>
  <si>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</si>
  <si>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</si>
  <si>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</si>
  <si>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</si>
  <si>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</si>
  <si>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</si>
  <si>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</si>
  <si>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</si>
  <si>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</si>
  <si>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</si>
  <si>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</si>
  <si>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</si>
  <si>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</si>
  <si>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</si>
  <si>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</si>
  <si>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</si>
  <si>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</si>
  <si>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</si>
  <si>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</si>
  <si>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</si>
  <si>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</si>
  <si>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</si>
  <si>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</si>
  <si>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</si>
  <si>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</si>
  <si>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</si>
  <si>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</si>
  <si>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</si>
  <si>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</si>
  <si>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</si>
  <si>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</si>
  <si>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</si>
  <si>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</si>
  <si>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</si>
  <si>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</si>
  <si>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</si>
  <si>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</si>
  <si>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</si>
  <si>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</si>
  <si>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</si>
  <si>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</si>
  <si>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</si>
  <si>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</si>
  <si>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</si>
  <si>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</si>
  <si>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</si>
  <si>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</si>
  <si>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</si>
  <si>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</si>
  <si>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</si>
  <si>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</si>
  <si>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</si>
  <si>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</si>
  <si>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</si>
  <si>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</si>
  <si>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</si>
  <si>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</si>
  <si>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</si>
  <si>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</si>
  <si>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</si>
  <si>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</si>
  <si>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</si>
  <si>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</si>
  <si>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</si>
  <si>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</si>
  <si>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</si>
  <si>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</si>
  <si>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</si>
  <si>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</si>
  <si>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</si>
  <si>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</si>
  <si>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</si>
  <si>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</si>
  <si>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</si>
  <si>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</si>
  <si>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</si>
  <si>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</si>
  <si>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</si>
  <si>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</si>
  <si>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</si>
  <si>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</si>
  <si>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</si>
  <si>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</si>
  <si>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</si>
  <si>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</si>
  <si>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</si>
  <si>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</si>
  <si>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</si>
  <si>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</si>
  <si>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</si>
  <si>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</si>
  <si>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</si>
  <si>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</si>
  <si>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</si>
  <si>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</si>
  <si>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</si>
  <si>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</si>
  <si>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</si>
  <si>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</si>
  <si>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</si>
  <si>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</si>
  <si>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</si>
  <si>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</si>
  <si>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</si>
  <si>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</si>
  <si>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</si>
  <si>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</si>
  <si>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</si>
  <si>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</si>
  <si>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</si>
  <si>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</si>
  <si>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</si>
  <si>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</si>
  <si>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</si>
  <si>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</si>
  <si>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</si>
  <si>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</si>
  <si>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</si>
  <si>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</si>
  <si>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</si>
  <si>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</si>
  <si>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</si>
  <si>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</si>
  <si>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</si>
  <si>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</si>
  <si>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</si>
  <si>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</si>
  <si>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</si>
  <si>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</si>
  <si>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</si>
  <si>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</si>
  <si>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</si>
  <si>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</si>
  <si>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</si>
  <si>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</si>
  <si>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</si>
  <si>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</si>
  <si>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</si>
  <si>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</si>
  <si>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</si>
  <si>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</si>
  <si>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</si>
  <si>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</si>
  <si>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</si>
  <si>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</si>
  <si>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</si>
  <si>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</si>
  <si>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</si>
  <si>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</si>
  <si>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</si>
  <si>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</si>
  <si>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</si>
  <si>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</si>
  <si>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</si>
  <si>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</si>
  <si>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</si>
  <si>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</si>
  <si>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</si>
  <si>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</si>
  <si>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</si>
  <si>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</si>
  <si>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</si>
  <si>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</si>
  <si>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</si>
  <si>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</si>
  <si>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</si>
  <si>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</si>
  <si>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</si>
  <si>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</si>
  <si>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</si>
  <si>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</si>
  <si>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</si>
  <si>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</si>
  <si>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</si>
  <si>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</si>
  <si>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</si>
  <si>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</si>
  <si>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</si>
  <si>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</si>
  <si>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</si>
  <si>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</si>
  <si>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</si>
  <si>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</si>
  <si>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</si>
  <si>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</si>
  <si>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</si>
  <si>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</si>
  <si>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</si>
  <si>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</si>
  <si>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</si>
  <si>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</si>
  <si>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</si>
  <si>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</si>
  <si>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</si>
  <si>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</si>
  <si>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</si>
  <si>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</si>
  <si>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</si>
  <si>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</si>
  <si>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</si>
  <si>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</si>
  <si>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</si>
  <si>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</si>
  <si>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</si>
  <si>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</si>
  <si>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</si>
  <si>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</si>
  <si>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</si>
  <si>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</si>
  <si>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</si>
  <si>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</si>
  <si>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</si>
  <si>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</si>
  <si>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</si>
  <si>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</si>
  <si>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</si>
  <si>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</si>
  <si>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</si>
  <si>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</si>
  <si>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</si>
  <si>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</si>
  <si>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</si>
  <si>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</si>
  <si>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</si>
  <si>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</si>
  <si>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</si>
  <si>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</si>
  <si>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</si>
  <si>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</si>
  <si>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</si>
  <si>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</si>
  <si>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</si>
  <si>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</si>
  <si>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</si>
  <si>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</si>
  <si>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</si>
  <si>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</si>
  <si>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</si>
  <si>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</si>
  <si>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</si>
  <si>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</si>
  <si>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</si>
  <si>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</si>
  <si>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</si>
  <si>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</si>
  <si>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</si>
  <si>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</si>
  <si>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</si>
  <si>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</si>
  <si>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</si>
  <si>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</si>
  <si>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</si>
  <si>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</si>
  <si>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</si>
  <si>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</si>
  <si>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</si>
  <si>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</si>
  <si>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</si>
  <si>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</si>
  <si>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</si>
  <si>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</si>
  <si>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</si>
  <si>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</si>
  <si>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</si>
  <si>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</si>
  <si>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</si>
  <si>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</si>
  <si>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</si>
  <si>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</si>
  <si>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</si>
  <si>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</si>
  <si>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</si>
  <si>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</si>
  <si>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</si>
  <si>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</si>
  <si>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</si>
  <si>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</si>
  <si>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</si>
  <si>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</si>
  <si>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</si>
  <si>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</si>
  <si>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</si>
  <si>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</si>
  <si>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</si>
  <si>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</si>
  <si>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</si>
  <si>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</si>
  <si>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</si>
  <si>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</si>
  <si>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</si>
  <si>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</si>
  <si>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</si>
  <si>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</si>
  <si>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</si>
  <si>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</si>
  <si>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</si>
  <si>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</si>
  <si>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</si>
  <si>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</si>
  <si>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</si>
  <si>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</si>
  <si>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</si>
  <si>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</si>
  <si>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</si>
  <si>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</si>
  <si>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</si>
  <si>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</si>
  <si>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</si>
  <si>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</si>
  <si>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</si>
  <si>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</si>
  <si>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</si>
  <si>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</si>
  <si>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</si>
  <si>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</si>
  <si>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</si>
  <si>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</si>
  <si>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</si>
  <si>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</si>
  <si>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</si>
  <si>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</si>
  <si>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</si>
  <si>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</si>
  <si>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</si>
  <si>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</si>
  <si>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</si>
  <si>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</si>
  <si>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</si>
  <si>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</si>
  <si>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</si>
  <si>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</si>
  <si>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</si>
  <si>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</si>
  <si>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</si>
  <si>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</si>
  <si>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</si>
  <si>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</si>
  <si>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</si>
  <si>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</si>
  <si>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</si>
  <si>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</si>
  <si>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</si>
  <si>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</si>
  <si>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</si>
  <si>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</si>
  <si>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</si>
  <si>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</si>
  <si>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</si>
  <si>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</si>
  <si>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</si>
  <si>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</si>
  <si>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</si>
  <si>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</si>
  <si>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</si>
  <si>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</si>
  <si>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</si>
  <si>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</si>
  <si>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</si>
  <si>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</si>
  <si>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</si>
  <si>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</si>
  <si>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</si>
  <si>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</si>
  <si>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</si>
  <si>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</si>
  <si>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</si>
  <si>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</si>
  <si>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</si>
  <si>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</si>
  <si>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</si>
  <si>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</si>
  <si>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</si>
  <si>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</si>
  <si>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</si>
  <si>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</si>
  <si>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</si>
  <si>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</si>
  <si>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</si>
  <si>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</si>
  <si>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</si>
  <si>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</si>
  <si>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</si>
  <si>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</si>
  <si>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</si>
  <si>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</si>
  <si>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</si>
  <si>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</si>
  <si>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</si>
  <si>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</si>
  <si>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</si>
  <si>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</si>
  <si>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</si>
  <si>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</si>
  <si>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</si>
  <si>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</si>
  <si>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</si>
  <si>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</si>
  <si>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</si>
  <si>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</si>
  <si>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</si>
  <si>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</si>
  <si>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</si>
  <si>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</si>
  <si>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</si>
  <si>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</si>
  <si>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</si>
  <si>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</si>
  <si>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</si>
  <si>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</si>
  <si>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</si>
  <si>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</si>
  <si>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</si>
  <si>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</si>
  <si>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</si>
  <si>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</si>
  <si>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</si>
  <si>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</si>
  <si>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</si>
  <si>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</si>
  <si>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</si>
  <si>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</si>
  <si>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</si>
  <si>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</si>
  <si>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</si>
  <si>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</si>
  <si>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</si>
  <si>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</si>
  <si>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</si>
  <si>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</si>
  <si>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</si>
  <si>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</si>
  <si>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</si>
  <si>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</si>
  <si>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</si>
  <si>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</si>
  <si>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</si>
  <si>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</si>
  <si>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</si>
  <si>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</si>
  <si>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</si>
  <si>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</si>
  <si>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</si>
  <si>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</si>
  <si>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</si>
  <si>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</si>
  <si>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</si>
  <si>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</si>
  <si>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</si>
  <si>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</si>
  <si>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</si>
  <si>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</si>
  <si>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</si>
  <si>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</si>
  <si>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</si>
  <si>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</si>
  <si>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</si>
  <si>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</si>
  <si>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</si>
  <si>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</si>
  <si>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</si>
  <si>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</si>
  <si>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</si>
  <si>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</si>
  <si>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</si>
  <si>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</si>
  <si>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</si>
  <si>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</si>
  <si>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</si>
  <si>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</si>
  <si>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</si>
  <si>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</si>
  <si>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</si>
  <si>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</si>
  <si>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</si>
  <si>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</si>
  <si>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</si>
  <si>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</si>
  <si>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</si>
  <si>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</si>
  <si>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</si>
  <si>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</si>
  <si>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</si>
  <si>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</si>
  <si>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</si>
  <si>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</si>
  <si>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</si>
  <si>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</si>
  <si>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</si>
  <si>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</si>
  <si>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</si>
  <si>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</si>
  <si>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</si>
  <si>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</si>
  <si>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</si>
  <si>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</si>
  <si>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</si>
  <si>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</si>
  <si>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</si>
  <si>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</si>
  <si>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</si>
  <si>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</si>
  <si>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</si>
  <si>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</si>
  <si>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</si>
  <si>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</si>
  <si>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</si>
  <si>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</si>
  <si>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</si>
  <si>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</si>
  <si>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</si>
  <si>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</si>
  <si>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</si>
  <si>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</si>
  <si>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</si>
  <si>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</si>
  <si>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</si>
  <si>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</si>
  <si>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</si>
  <si>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</si>
  <si>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</si>
  <si>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</si>
  <si>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</si>
  <si>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</si>
  <si>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</si>
  <si>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</si>
  <si>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</si>
  <si>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</si>
  <si>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</si>
  <si>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</si>
  <si>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</si>
  <si>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</si>
  <si>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</si>
  <si>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</si>
  <si>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</si>
  <si>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</si>
  <si>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</si>
  <si>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</si>
  <si>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</si>
  <si>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</si>
  <si>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</si>
  <si>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</si>
  <si>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</si>
  <si>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</si>
  <si>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</si>
  <si>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</si>
  <si>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</si>
  <si>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</si>
  <si>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</si>
  <si>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</si>
  <si>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</si>
  <si>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</si>
  <si>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</si>
  <si>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</si>
  <si>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</si>
  <si>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</si>
  <si>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</si>
  <si>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</si>
  <si>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</si>
  <si>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</si>
  <si>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</si>
  <si>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</si>
  <si>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</si>
  <si>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</si>
  <si>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</si>
  <si>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</si>
  <si>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</si>
  <si>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</si>
  <si>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</si>
  <si>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</si>
  <si>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</si>
  <si>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</si>
  <si>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</si>
  <si>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</si>
  <si>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</si>
  <si>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</si>
  <si>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</si>
  <si>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</si>
  <si>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</si>
  <si>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</si>
  <si>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</si>
  <si>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</si>
  <si>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</si>
  <si>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</si>
  <si>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</si>
  <si>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</si>
  <si>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</si>
  <si>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</si>
  <si>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</si>
  <si>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</si>
  <si>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</si>
  <si>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</si>
  <si>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</si>
  <si>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</si>
  <si>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</si>
  <si>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</si>
  <si>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</si>
  <si>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</si>
  <si>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</si>
  <si>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</si>
  <si>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</si>
  <si>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</si>
  <si>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</si>
  <si>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</si>
  <si>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</si>
  <si>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</si>
  <si>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</si>
  <si>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</si>
  <si>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</si>
  <si>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</si>
  <si>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</si>
  <si>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</si>
  <si>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</si>
  <si>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</si>
  <si>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</si>
  <si>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</si>
  <si>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</si>
  <si>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</si>
  <si>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</si>
  <si>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</si>
  <si>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</si>
  <si>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</si>
  <si>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</si>
  <si>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</si>
  <si>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</si>
  <si>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</si>
  <si>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</si>
  <si>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</si>
  <si>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</si>
  <si>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</si>
  <si>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</si>
  <si>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</si>
  <si>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</si>
  <si>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</si>
  <si>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</si>
  <si>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</si>
  <si>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</si>
  <si>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</si>
  <si>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</si>
  <si>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</si>
  <si>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</si>
  <si>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</si>
  <si>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</si>
  <si>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</si>
  <si>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</si>
  <si>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</si>
  <si>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</si>
  <si>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</si>
  <si>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</si>
  <si>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</si>
  <si>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</si>
  <si>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</si>
  <si>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</si>
  <si>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</si>
  <si>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</si>
  <si>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</si>
  <si>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</si>
  <si>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</si>
  <si>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</si>
  <si>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</si>
  <si>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</si>
  <si>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</si>
  <si>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</si>
  <si>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</si>
  <si>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</si>
  <si>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</si>
  <si>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</si>
  <si>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</si>
  <si>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</si>
  <si>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</si>
  <si>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</si>
  <si>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</si>
  <si>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</si>
  <si>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</si>
  <si>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</si>
  <si>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</si>
  <si>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</si>
  <si>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</si>
  <si>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</si>
  <si>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</si>
  <si>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</si>
  <si>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</si>
  <si>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</si>
  <si>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</si>
  <si>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</si>
  <si>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</si>
  <si>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</si>
  <si>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</si>
  <si>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</si>
  <si>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</si>
  <si>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</si>
  <si>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</si>
  <si>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</si>
  <si>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</si>
  <si>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</si>
  <si>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</si>
  <si>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</si>
  <si>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</si>
  <si>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</si>
  <si>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</si>
  <si>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</si>
  <si>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</si>
  <si>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</si>
  <si>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</si>
  <si>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</si>
  <si>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</si>
  <si>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</si>
  <si>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</si>
  <si>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</si>
  <si>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</si>
  <si>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</si>
  <si>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</si>
  <si>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</si>
  <si>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</si>
  <si>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</si>
  <si>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</si>
  <si>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</si>
  <si>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</si>
  <si>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</si>
  <si>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</si>
  <si>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</si>
  <si>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</si>
  <si>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</si>
  <si>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</si>
  <si>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</si>
  <si>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</si>
  <si>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</si>
  <si>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</si>
  <si>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</si>
  <si>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</si>
  <si>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</si>
  <si>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</si>
  <si>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</si>
  <si>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</si>
  <si>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</si>
  <si>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</si>
  <si>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</si>
  <si>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</si>
  <si>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</si>
  <si>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</si>
  <si>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</si>
  <si>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</si>
  <si>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</si>
  <si>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</si>
  <si>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</si>
  <si>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</si>
  <si>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</si>
  <si>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</si>
  <si>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</si>
  <si>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</si>
  <si>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</si>
  <si>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</si>
  <si>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</si>
  <si>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</si>
  <si>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</si>
  <si>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</si>
  <si>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</si>
  <si>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</si>
  <si>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</si>
  <si>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</si>
  <si>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</si>
  <si>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</si>
  <si>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</si>
  <si>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</si>
  <si>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</si>
  <si>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</si>
  <si>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</si>
  <si>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</si>
  <si>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</si>
  <si>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</si>
  <si>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</si>
  <si>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</si>
  <si>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</si>
  <si>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</si>
  <si>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</si>
  <si>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</si>
  <si>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</si>
  <si>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</si>
  <si>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</si>
  <si>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</si>
  <si>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</si>
  <si>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</si>
  <si>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</si>
  <si>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</si>
  <si>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</si>
  <si>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</si>
  <si>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</si>
  <si>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</si>
  <si>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</si>
  <si>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</si>
  <si>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</si>
  <si>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</si>
  <si>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</si>
  <si>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</si>
  <si>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</si>
  <si>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</si>
  <si>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</si>
  <si>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</si>
  <si>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</si>
  <si>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</si>
  <si>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</si>
  <si>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</si>
  <si>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</si>
  <si>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</si>
  <si>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</si>
  <si>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</si>
  <si>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</si>
  <si>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</si>
  <si>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</si>
  <si>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</si>
  <si>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</si>
  <si>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</si>
  <si>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</si>
  <si>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</si>
  <si>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</si>
  <si>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</si>
  <si>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</si>
  <si>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</si>
  <si>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</si>
  <si>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</si>
  <si>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</si>
  <si>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</si>
  <si>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</si>
  <si>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</si>
  <si>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</si>
  <si>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</si>
  <si>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</si>
  <si>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</si>
  <si>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</si>
  <si>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</si>
  <si>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</si>
  <si>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</si>
  <si>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</si>
  <si>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</si>
  <si>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</si>
  <si>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</si>
  <si>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</si>
  <si>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</si>
  <si>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</si>
  <si>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</si>
  <si>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</si>
  <si>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</si>
  <si>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</si>
  <si>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</si>
  <si>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</si>
  <si>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</si>
  <si>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</si>
  <si>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</si>
  <si>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</si>
  <si>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</si>
  <si>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</si>
  <si>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</si>
  <si>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</si>
  <si>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</si>
  <si>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</si>
  <si>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</si>
  <si>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</si>
  <si>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</si>
  <si>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</si>
  <si>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</si>
  <si>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</si>
  <si>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</si>
  <si>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</si>
  <si>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</si>
  <si>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</si>
  <si>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</si>
  <si>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</si>
  <si>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</si>
  <si>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</si>
  <si>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</si>
  <si>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</si>
  <si>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</si>
  <si>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</si>
  <si>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</si>
  <si>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</si>
  <si>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</si>
  <si>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</si>
  <si>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</si>
  <si>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</si>
  <si>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</si>
  <si>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</si>
  <si>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</si>
  <si>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</si>
  <si>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</si>
  <si>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</si>
  <si>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</si>
  <si>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</si>
  <si>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</si>
  <si>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</si>
  <si>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</si>
  <si>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</si>
  <si>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</si>
  <si>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</si>
  <si>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</si>
  <si>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</si>
  <si>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</si>
  <si>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</si>
  <si>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</si>
  <si>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</si>
  <si>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</si>
  <si>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</si>
  <si>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</si>
  <si>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</si>
  <si>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</si>
  <si>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</si>
  <si>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</si>
  <si>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</si>
  <si>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</si>
  <si>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</si>
  <si>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</si>
  <si>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</si>
  <si>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</si>
  <si>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</si>
  <si>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</si>
  <si>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</si>
  <si>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</si>
  <si>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</si>
  <si>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</si>
  <si>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</si>
  <si>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</si>
  <si>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</si>
  <si>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</si>
  <si>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</si>
  <si>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</si>
  <si>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</si>
  <si>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</si>
  <si>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</si>
  <si>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</si>
  <si>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</si>
  <si>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</si>
  <si>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</si>
  <si>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</si>
  <si>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</si>
  <si>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</si>
  <si>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</si>
  <si>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</si>
  <si>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</si>
  <si>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</si>
  <si>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</si>
  <si>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</si>
  <si>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</si>
  <si>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</si>
  <si>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</si>
  <si>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</si>
  <si>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</si>
  <si>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</si>
  <si>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</si>
  <si>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</si>
  <si>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</si>
  <si>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</si>
  <si>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</si>
  <si>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</si>
  <si>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</si>
  <si>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</si>
  <si>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</si>
  <si>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</si>
  <si>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</si>
  <si>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</si>
  <si>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</si>
  <si>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</si>
  <si>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</si>
  <si>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</si>
  <si>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</si>
  <si>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</si>
  <si>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</si>
  <si>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</si>
  <si>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</si>
  <si>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</si>
  <si>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</si>
  <si>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</si>
  <si>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</si>
  <si>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</si>
  <si>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</si>
  <si>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</si>
  <si>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</si>
  <si>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</si>
  <si>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</si>
  <si>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</si>
  <si>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</si>
  <si>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</si>
  <si>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</si>
  <si>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</si>
  <si>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</si>
  <si>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</si>
  <si>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</si>
  <si>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</si>
  <si>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</si>
  <si>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</si>
  <si>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</si>
  <si>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</si>
  <si>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</si>
  <si>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</si>
  <si>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</si>
  <si>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</si>
  <si>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</si>
  <si>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</si>
  <si>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</si>
  <si>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</si>
  <si>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</si>
  <si>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</si>
  <si>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</si>
  <si>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</si>
  <si>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</si>
  <si>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</si>
  <si>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</si>
  <si>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</si>
  <si>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</si>
  <si>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</si>
  <si>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</si>
  <si>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</si>
  <si>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</si>
  <si>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</si>
  <si>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</si>
  <si>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</si>
  <si>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</si>
  <si>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</si>
  <si>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</si>
  <si>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</si>
  <si>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</si>
  <si>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</si>
  <si>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</si>
  <si>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</si>
  <si>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</si>
  <si>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</si>
  <si>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</si>
  <si>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</si>
  <si>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</si>
  <si>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</si>
  <si>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</si>
  <si>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</si>
  <si>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</si>
  <si>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</si>
  <si>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</si>
  <si>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</si>
  <si>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</si>
  <si>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</si>
  <si>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</si>
  <si>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</si>
  <si>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</si>
  <si>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</si>
  <si>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</si>
  <si>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</si>
  <si>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</si>
  <si>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</si>
  <si>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</si>
  <si>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</si>
  <si>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</si>
  <si>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</si>
  <si>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</si>
  <si>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</si>
  <si>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</si>
  <si>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</si>
  <si>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</si>
  <si>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</si>
  <si>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</si>
  <si>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</si>
  <si>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</si>
  <si>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</si>
  <si>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</si>
  <si>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</si>
  <si>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</si>
  <si>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</si>
  <si>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</si>
  <si>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</si>
  <si>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</si>
  <si>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</si>
  <si>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</si>
  <si>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</si>
  <si>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</si>
  <si>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</si>
  <si>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</si>
  <si>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</si>
  <si>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</si>
  <si>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</si>
  <si>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</si>
  <si>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</si>
  <si>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</si>
  <si>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</si>
  <si>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</si>
  <si>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</si>
  <si>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</si>
  <si>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</si>
  <si>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</si>
  <si>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</si>
  <si>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</si>
  <si>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</si>
  <si>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</si>
  <si>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</si>
  <si>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</si>
  <si>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</si>
  <si>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</si>
  <si>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</si>
  <si>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</si>
  <si>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</si>
  <si>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</si>
  <si>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</si>
  <si>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</si>
  <si>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</si>
  <si>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</si>
  <si>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</si>
  <si>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</si>
  <si>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</si>
  <si>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</si>
  <si>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</si>
  <si>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</si>
  <si>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</si>
  <si>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</si>
  <si>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</si>
  <si>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</si>
  <si>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</si>
  <si>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</si>
  <si>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</si>
  <si>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</si>
  <si>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</si>
  <si>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</si>
  <si>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</si>
  <si>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</si>
  <si>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</si>
  <si>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</si>
  <si>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</si>
  <si>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</si>
  <si>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</si>
  <si>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</si>
  <si>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</si>
  <si>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</si>
  <si>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</si>
  <si>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</si>
  <si>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</si>
  <si>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</si>
  <si>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</si>
  <si>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</si>
  <si>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</si>
  <si>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</si>
  <si>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</si>
  <si>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</si>
  <si>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</si>
  <si>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</si>
  <si>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</si>
  <si>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</si>
  <si>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</si>
  <si>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</si>
  <si>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</si>
  <si>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</si>
  <si>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</si>
  <si>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</si>
  <si>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</si>
  <si>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</si>
  <si>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</si>
  <si>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</si>
  <si>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</si>
  <si>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</si>
  <si>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</si>
  <si>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</si>
  <si>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</si>
  <si>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</si>
  <si>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</si>
  <si>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</si>
  <si>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</si>
  <si>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</si>
  <si>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</si>
  <si>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</si>
  <si>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</si>
  <si>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</si>
  <si>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</si>
  <si>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</si>
  <si>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</si>
  <si>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</si>
  <si>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</si>
  <si>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</si>
  <si>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</si>
  <si>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</si>
  <si>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</si>
  <si>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</si>
  <si>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</si>
  <si>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</si>
  <si>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</si>
  <si>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</si>
  <si>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</si>
  <si>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</si>
  <si>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</si>
  <si>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</si>
  <si>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</si>
  <si>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</si>
  <si>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</si>
  <si>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</si>
  <si>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</si>
  <si>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</si>
  <si>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</si>
  <si>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</si>
  <si>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</si>
  <si>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</si>
  <si>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</si>
  <si>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</si>
  <si>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</si>
  <si>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</si>
  <si>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</si>
  <si>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</si>
  <si>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</si>
  <si>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</si>
  <si>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</si>
  <si>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</si>
  <si>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</si>
  <si>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</si>
  <si>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</si>
  <si>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</si>
  <si>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</si>
  <si>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</si>
  <si>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</si>
  <si>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</si>
  <si>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</si>
  <si>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</si>
  <si>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</si>
  <si>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</si>
  <si>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</si>
  <si>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</si>
  <si>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</si>
  <si>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</si>
  <si>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</si>
  <si>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</si>
  <si>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</si>
  <si>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</si>
  <si>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</si>
  <si>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</si>
  <si>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</si>
  <si>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</si>
  <si>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</si>
  <si>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</si>
  <si>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</si>
  <si>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</si>
  <si>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</si>
  <si>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</si>
  <si>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</si>
  <si>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</si>
  <si>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</si>
  <si>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</si>
  <si>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</si>
  <si>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</si>
  <si>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</si>
  <si>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</si>
  <si>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</si>
  <si>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</si>
  <si>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</si>
  <si>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</si>
  <si>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</si>
  <si>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</si>
  <si>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</si>
  <si>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</si>
  <si>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</si>
  <si>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</si>
  <si>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</si>
  <si>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</si>
  <si>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</si>
  <si>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</si>
  <si>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</si>
  <si>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</si>
  <si>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</si>
  <si>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</si>
  <si>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</si>
  <si>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</si>
  <si>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</si>
  <si>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</si>
  <si>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</si>
  <si>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</si>
  <si>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</si>
  <si>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</si>
  <si>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</si>
  <si>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</si>
  <si>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</si>
  <si>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</si>
  <si>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</si>
  <si>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</si>
  <si>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</si>
  <si>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</si>
  <si>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</si>
  <si>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</si>
  <si>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</si>
  <si>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</si>
  <si>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</si>
  <si>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</si>
  <si>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</si>
  <si>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</si>
  <si>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</si>
  <si>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</si>
  <si>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</si>
  <si>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</si>
  <si>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</si>
  <si>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</si>
  <si>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</si>
  <si>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</si>
  <si>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</si>
  <si>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</si>
  <si>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</si>
  <si>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</si>
  <si>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</si>
  <si>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</si>
  <si>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</si>
  <si>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</si>
  <si>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</si>
  <si>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</si>
  <si>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</si>
  <si>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</si>
  <si>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</si>
  <si>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</si>
  <si>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</si>
  <si>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</si>
  <si>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</si>
  <si>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</si>
  <si>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</si>
  <si>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</si>
  <si>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</si>
  <si>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</si>
  <si>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</si>
  <si>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</si>
  <si>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</si>
  <si>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</si>
  <si>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</si>
  <si>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</si>
  <si>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</si>
  <si>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</si>
  <si>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</si>
  <si>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</si>
  <si>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</si>
  <si>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</si>
  <si>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</si>
  <si>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</si>
  <si>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</si>
  <si>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</si>
  <si>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</si>
  <si>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</si>
  <si>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</si>
  <si>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</si>
  <si>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</si>
  <si>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</si>
  <si>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</si>
  <si>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</si>
  <si>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</si>
  <si>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</si>
  <si>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</si>
  <si>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</si>
  <si>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</si>
  <si>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</si>
  <si>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</si>
  <si>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</si>
  <si>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</si>
  <si>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</si>
  <si>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</si>
  <si>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</si>
  <si>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</si>
  <si>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</si>
  <si>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</si>
  <si>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</si>
  <si>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</si>
  <si>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</si>
  <si>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</si>
  <si>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</si>
  <si>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</si>
  <si>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</si>
  <si>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</si>
  <si>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</si>
  <si>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</si>
  <si>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</si>
  <si>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</si>
  <si>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</si>
  <si>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</si>
  <si>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</si>
  <si>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</si>
  <si>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</si>
  <si>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</si>
  <si>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</si>
  <si>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</si>
  <si>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</si>
  <si>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</si>
  <si>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</si>
  <si>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</si>
  <si>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</si>
  <si>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</si>
  <si>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</si>
  <si>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</si>
  <si>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</si>
  <si>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</si>
  <si>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</si>
  <si>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</si>
  <si>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</si>
  <si>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</si>
  <si>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</si>
  <si>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</si>
  <si>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</si>
  <si>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</si>
  <si>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</si>
  <si>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</si>
  <si>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</si>
  <si>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</si>
  <si>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</si>
  <si>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</si>
  <si>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</si>
  <si>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</si>
  <si>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</si>
  <si>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</si>
  <si>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</si>
  <si>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</si>
  <si>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</si>
  <si>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</si>
  <si>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</si>
  <si>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</si>
  <si>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</si>
  <si>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</si>
  <si>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</si>
  <si>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</si>
  <si>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</si>
  <si>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</si>
  <si>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</si>
  <si>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</si>
  <si>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</si>
  <si>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</si>
  <si>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</si>
  <si>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</si>
  <si>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</si>
  <si>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</si>
  <si>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</si>
  <si>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</si>
  <si>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</si>
  <si>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</si>
  <si>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</si>
  <si>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</si>
  <si>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</si>
  <si>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</si>
  <si>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</si>
  <si>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</si>
  <si>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</si>
  <si>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</si>
  <si>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</si>
  <si>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</si>
  <si>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</si>
  <si>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</si>
  <si>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</si>
  <si>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</si>
  <si>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</si>
  <si>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</si>
  <si>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</si>
  <si>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</si>
  <si>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</si>
  <si>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</si>
  <si>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</si>
  <si>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</si>
  <si>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</si>
  <si>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</si>
  <si>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</si>
  <si>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</si>
  <si>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</si>
  <si>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</si>
  <si>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</si>
  <si>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</si>
  <si>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</si>
  <si>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</si>
  <si>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</si>
  <si>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</si>
  <si>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</si>
  <si>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</si>
  <si>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</si>
  <si>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</si>
  <si>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</si>
  <si>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</si>
  <si>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</si>
  <si>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</si>
  <si>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</si>
  <si>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</si>
  <si>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</si>
  <si>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</si>
  <si>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</si>
  <si>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</si>
  <si>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</si>
  <si>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</si>
  <si>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</si>
  <si>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</si>
  <si>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</si>
  <si>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</si>
  <si>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</si>
  <si>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</si>
  <si>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</si>
  <si>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</si>
  <si>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</si>
  <si>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</si>
  <si>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</si>
  <si>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</si>
  <si>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</si>
  <si>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</si>
  <si>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</si>
  <si>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</si>
  <si>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</si>
  <si>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</si>
  <si>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</si>
  <si>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</si>
  <si>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</si>
  <si>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</si>
  <si>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</si>
  <si>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</si>
  <si>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</si>
  <si>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</si>
  <si>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</si>
  <si>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</si>
  <si>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</si>
  <si>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</si>
  <si>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</si>
  <si>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</si>
  <si>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</si>
  <si>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</si>
  <si>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</si>
  <si>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</si>
  <si>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</si>
  <si>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</si>
  <si>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</si>
  <si>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</si>
  <si>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</si>
  <si>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</si>
  <si>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</si>
  <si>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</si>
  <si>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</si>
  <si>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</si>
  <si>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</si>
  <si>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</si>
  <si>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</si>
  <si>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</si>
  <si>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</si>
  <si>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</si>
  <si>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</si>
  <si>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</si>
  <si>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</si>
  <si>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</si>
  <si>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</si>
  <si>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</si>
  <si>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</si>
  <si>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</si>
  <si>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</si>
  <si>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</si>
  <si>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</si>
  <si>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</si>
  <si>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</si>
  <si>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</si>
  <si>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</si>
  <si>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</si>
  <si>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</si>
  <si>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</si>
  <si>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</si>
  <si>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</si>
  <si>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</si>
  <si>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</si>
  <si>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</si>
  <si>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</si>
  <si>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</si>
  <si>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</si>
  <si>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</si>
  <si>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</si>
  <si>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</si>
  <si>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</si>
  <si>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</si>
  <si>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</si>
  <si>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</si>
  <si>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</si>
  <si>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</si>
  <si>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</si>
  <si>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</si>
  <si>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</si>
  <si>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</si>
  <si>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</si>
  <si>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</si>
  <si>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</si>
  <si>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</si>
  <si>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</si>
  <si>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</si>
  <si>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</si>
  <si>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</si>
  <si>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</si>
  <si>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</si>
  <si>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</si>
  <si>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</si>
  <si>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</si>
  <si>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</si>
  <si>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</si>
  <si>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</si>
  <si>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</si>
  <si>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</si>
  <si>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</si>
  <si>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</si>
  <si>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</si>
  <si>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</si>
  <si>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</si>
  <si>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</si>
  <si>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</si>
  <si>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</si>
  <si>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</si>
  <si>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</si>
  <si>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</si>
  <si>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</si>
  <si>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</si>
  <si>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</si>
  <si>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</si>
  <si>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</si>
  <si>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</si>
  <si>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</si>
  <si>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</si>
  <si>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</si>
  <si>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</si>
  <si>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</si>
  <si>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</si>
  <si>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</si>
  <si>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</si>
  <si>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</si>
  <si>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</si>
  <si>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</si>
  <si>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</si>
  <si>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</si>
  <si>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</si>
  <si>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</si>
  <si>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</si>
  <si>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</si>
  <si>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</si>
  <si>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</si>
  <si>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</si>
  <si>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</si>
  <si>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</si>
  <si>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</si>
  <si>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</si>
  <si>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</si>
  <si>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</si>
  <si>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</si>
  <si>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</si>
  <si>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</si>
  <si>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</si>
  <si>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</si>
  <si>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</si>
  <si>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</si>
  <si>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</si>
  <si>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</si>
  <si>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</si>
  <si>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</si>
  <si>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</si>
  <si>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</si>
  <si>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</si>
  <si>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</si>
  <si>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</si>
  <si>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</si>
  <si>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</si>
  <si>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</si>
  <si>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</si>
  <si>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</si>
  <si>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</si>
  <si>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</si>
  <si>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</si>
  <si>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</si>
  <si>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</si>
  <si>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</si>
  <si>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</si>
  <si>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</si>
  <si>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</si>
  <si>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</si>
  <si>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</si>
  <si>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</si>
  <si>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</si>
  <si>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</si>
  <si>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</si>
  <si>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</si>
  <si>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</si>
  <si>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</si>
  <si>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</si>
  <si>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</si>
  <si>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</si>
  <si>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</si>
  <si>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</si>
  <si>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</si>
  <si>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</si>
  <si>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</si>
  <si>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</si>
  <si>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</si>
  <si>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</si>
  <si>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</si>
  <si>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</si>
  <si>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</si>
  <si>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</si>
  <si>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</si>
  <si>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</si>
  <si>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</si>
  <si>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</si>
  <si>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</si>
  <si>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</si>
  <si>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</si>
  <si>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</si>
  <si>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</si>
  <si>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</si>
  <si>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</si>
  <si>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</si>
  <si>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</si>
  <si>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</si>
  <si>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</si>
  <si>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</si>
  <si>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</si>
  <si>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</si>
  <si>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</si>
  <si>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</si>
  <si>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</si>
  <si>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</si>
  <si>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</si>
  <si>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</si>
  <si>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</si>
  <si>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</si>
  <si>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</si>
  <si>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</si>
  <si>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</si>
  <si>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</si>
  <si>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</si>
  <si>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</si>
  <si>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</si>
  <si>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</si>
  <si>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</si>
  <si>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</si>
  <si>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</si>
  <si>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</si>
  <si>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</si>
  <si>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</si>
  <si>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</si>
  <si>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</si>
  <si>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</si>
  <si>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</si>
  <si>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</si>
  <si>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</si>
  <si>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</si>
  <si>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</si>
  <si>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</si>
  <si>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</si>
  <si>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</si>
  <si>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</si>
  <si>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</si>
  <si>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</si>
  <si>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</si>
  <si>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</si>
  <si>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</si>
  <si>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</si>
  <si>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</si>
  <si>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</si>
  <si>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</si>
  <si>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</si>
  <si>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</si>
  <si>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</si>
  <si>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</si>
  <si>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</si>
  <si>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</si>
  <si>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</si>
  <si>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</si>
  <si>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</si>
  <si>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</si>
  <si>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</si>
  <si>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</si>
  <si>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</si>
  <si>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</si>
  <si>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</si>
  <si>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</si>
  <si>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</si>
  <si>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</si>
  <si>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</si>
  <si>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</si>
  <si>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</si>
  <si>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</si>
  <si>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</si>
  <si>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</si>
  <si>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</si>
  <si>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</si>
  <si>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</si>
  <si>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</si>
  <si>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</si>
  <si>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</si>
  <si>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</si>
  <si>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</si>
  <si>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</si>
  <si>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</si>
  <si>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</si>
  <si>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</si>
  <si>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</si>
  <si>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</si>
  <si>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</si>
  <si>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</si>
  <si>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</si>
  <si>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</si>
  <si>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</si>
  <si>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</si>
  <si>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</si>
  <si>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</si>
  <si>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</si>
  <si>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</si>
  <si>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</si>
  <si>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</si>
  <si>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</si>
  <si>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</si>
  <si>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</si>
  <si>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</si>
  <si>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</si>
  <si>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</si>
  <si>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</si>
  <si>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</si>
  <si>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</si>
  <si>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</si>
  <si>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</si>
  <si>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</si>
  <si>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</si>
  <si>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</si>
  <si>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</si>
  <si>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</si>
  <si>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</si>
  <si>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</si>
  <si>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</si>
  <si>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</si>
  <si>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</si>
  <si>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</si>
  <si>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</si>
  <si>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</si>
  <si>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</si>
  <si>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</si>
  <si>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</si>
  <si>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</si>
  <si>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</si>
  <si>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</si>
  <si>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</si>
  <si>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</si>
  <si>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</si>
  <si>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</si>
  <si>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</si>
  <si>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</si>
  <si>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</si>
  <si>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</si>
  <si>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</si>
  <si>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</si>
  <si>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</si>
  <si>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</si>
  <si>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</si>
  <si>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</si>
  <si>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</si>
  <si>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</si>
  <si>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</si>
  <si>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</si>
  <si>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</si>
  <si>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</si>
  <si>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</si>
  <si>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</si>
  <si>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</si>
  <si>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</si>
  <si>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</si>
  <si>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</si>
  <si>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</si>
  <si>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</si>
  <si>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</si>
  <si>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</si>
  <si>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</si>
  <si>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</si>
  <si>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</si>
  <si>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</si>
  <si>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</si>
  <si>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</si>
  <si>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</si>
  <si>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</si>
  <si>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</si>
  <si>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</si>
  <si>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</si>
  <si>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</si>
  <si>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</si>
  <si>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</si>
  <si>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</si>
  <si>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</si>
  <si>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</si>
  <si>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</si>
  <si>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</si>
  <si>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</si>
  <si>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</si>
  <si>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</si>
  <si>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</si>
  <si>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</si>
  <si>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</si>
  <si>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</si>
  <si>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</si>
  <si>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</si>
  <si>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</si>
  <si>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</si>
  <si>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</si>
  <si>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</si>
  <si>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</si>
  <si>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</si>
  <si>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</si>
  <si>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</si>
  <si>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</si>
  <si>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</si>
  <si>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</si>
  <si>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</si>
  <si>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</si>
  <si>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</si>
  <si>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</si>
  <si>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</si>
  <si>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</si>
  <si>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</si>
  <si>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</si>
  <si>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</si>
  <si>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</si>
  <si>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</si>
  <si>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</si>
  <si>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</si>
  <si>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</si>
  <si>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</si>
  <si>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</si>
  <si>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</si>
  <si>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</si>
  <si>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</si>
  <si>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</si>
  <si>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</si>
  <si>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</si>
  <si>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</si>
  <si>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</si>
  <si>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</si>
  <si>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</si>
  <si>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</si>
  <si>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</si>
  <si>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</si>
  <si>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</si>
  <si>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</si>
  <si>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</si>
  <si>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</si>
  <si>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</si>
  <si>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</si>
  <si>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</si>
  <si>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</si>
  <si>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</si>
  <si>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</si>
  <si>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</si>
  <si>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</si>
  <si>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</si>
  <si>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</si>
  <si>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</si>
  <si>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</si>
  <si>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</si>
  <si>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</si>
  <si>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</si>
  <si>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</si>
  <si>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</si>
  <si>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</si>
  <si>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</si>
  <si>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</si>
  <si>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</si>
  <si>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</si>
  <si>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</si>
  <si>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</si>
  <si>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</si>
  <si>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</si>
  <si>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</si>
  <si>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</si>
  <si>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</si>
  <si>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</si>
  <si>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</si>
  <si>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</si>
  <si>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</si>
  <si>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</si>
  <si>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</si>
  <si>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</si>
  <si>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</si>
  <si>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</si>
  <si>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</si>
  <si>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</si>
  <si>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</si>
  <si>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</si>
  <si>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</si>
  <si>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</si>
  <si>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</si>
  <si>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</si>
  <si>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</si>
  <si>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</si>
  <si>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</si>
  <si>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</si>
  <si>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</si>
  <si>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</si>
  <si>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</si>
  <si>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</si>
  <si>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</si>
  <si>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</si>
  <si>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</si>
  <si>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</si>
  <si>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</si>
  <si>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</si>
  <si>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</si>
  <si>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</si>
  <si>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</si>
  <si>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</si>
  <si>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</si>
  <si>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</si>
  <si>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</si>
  <si>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</si>
  <si>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</si>
  <si>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</si>
  <si>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</si>
  <si>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</si>
  <si>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</si>
  <si>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</si>
  <si>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</si>
  <si>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</si>
  <si>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</si>
  <si>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</si>
  <si>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</si>
  <si>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</si>
  <si>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</si>
  <si>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</si>
  <si>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</si>
  <si>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</si>
  <si>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</si>
  <si>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</si>
  <si>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</si>
  <si>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</si>
  <si>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</si>
  <si>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</si>
  <si>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</si>
  <si>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</si>
  <si>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</si>
  <si>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</si>
  <si>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</si>
  <si>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</si>
  <si>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</si>
  <si>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</si>
  <si>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</si>
  <si>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</si>
  <si>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</si>
  <si>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</si>
  <si>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</si>
  <si>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</si>
  <si>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</si>
  <si>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</si>
  <si>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</si>
  <si>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</si>
  <si>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</si>
  <si>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</si>
  <si>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</si>
  <si>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</si>
  <si>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</si>
  <si>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</si>
  <si>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</si>
  <si>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</si>
  <si>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</si>
  <si>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</si>
  <si>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</si>
  <si>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</si>
  <si>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</si>
  <si>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</si>
  <si>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</si>
  <si>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</si>
  <si>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</si>
  <si>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</si>
  <si>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</si>
  <si>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</si>
  <si>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</si>
  <si>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</si>
  <si>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</si>
  <si>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</si>
  <si>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</si>
  <si>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</si>
  <si>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</si>
  <si>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</si>
  <si>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</si>
  <si>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</si>
  <si>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</si>
  <si>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</si>
  <si>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</si>
  <si>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</si>
  <si>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</si>
  <si>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</si>
  <si>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</si>
  <si>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</si>
  <si>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</si>
  <si>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</si>
  <si>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</si>
  <si>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</si>
  <si>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</si>
  <si>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</si>
  <si>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</si>
  <si>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</si>
  <si>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</si>
  <si>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</si>
  <si>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</si>
  <si>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</si>
  <si>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</si>
  <si>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</si>
  <si>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</si>
  <si>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</si>
  <si>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</si>
  <si>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</si>
  <si>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</si>
  <si>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</si>
  <si>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</si>
  <si>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</si>
  <si>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</si>
  <si>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</si>
  <si>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</si>
  <si>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</si>
  <si>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</si>
  <si>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</si>
  <si>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</si>
  <si>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</si>
  <si>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</si>
  <si>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</si>
  <si>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</si>
  <si>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</si>
  <si>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</si>
  <si>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</si>
  <si>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</si>
  <si>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</si>
  <si>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</si>
  <si>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</si>
  <si>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</si>
  <si>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</si>
  <si>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</si>
  <si>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</si>
  <si>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</si>
  <si>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</si>
  <si>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</si>
  <si>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</si>
  <si>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</si>
  <si>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</si>
  <si>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</si>
  <si>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</si>
  <si>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</si>
  <si>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</si>
  <si>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</si>
  <si>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</si>
  <si>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</si>
  <si>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</si>
  <si>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</si>
  <si>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</si>
  <si>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</si>
  <si>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</si>
  <si>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</si>
  <si>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</si>
  <si>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</si>
  <si>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</si>
  <si>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</si>
  <si>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</si>
  <si>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</si>
  <si>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</si>
  <si>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</si>
  <si>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</si>
  <si>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</si>
  <si>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</si>
  <si>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</si>
  <si>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</si>
  <si>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</si>
  <si>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</si>
  <si>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</si>
  <si>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</si>
  <si>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</si>
  <si>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</si>
  <si>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</si>
  <si>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</si>
  <si>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</si>
  <si>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</si>
  <si>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</si>
  <si>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</si>
  <si>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</si>
  <si>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</si>
  <si>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</si>
  <si>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</si>
  <si>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</si>
  <si>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</si>
  <si>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</si>
  <si>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</si>
  <si>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</si>
  <si>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</si>
  <si>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</si>
  <si>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</si>
  <si>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</si>
  <si>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</si>
  <si>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</si>
  <si>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</si>
  <si>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</si>
  <si>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</si>
  <si>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</si>
  <si>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</si>
  <si>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</si>
  <si>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</si>
  <si>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</si>
  <si>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</si>
  <si>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</si>
  <si>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</si>
  <si>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</si>
  <si>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</si>
  <si>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</si>
  <si>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</si>
  <si>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</si>
  <si>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</si>
  <si>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</si>
  <si>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</si>
  <si>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</si>
  <si>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</si>
  <si>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</si>
  <si>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</si>
  <si>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</si>
  <si>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</si>
  <si>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</si>
  <si>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</si>
  <si>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</si>
  <si>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</si>
  <si>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</si>
  <si>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</si>
  <si>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</si>
  <si>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</si>
  <si>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</si>
  <si>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</si>
  <si>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</si>
  <si>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</si>
  <si>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</si>
  <si>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</si>
  <si>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</si>
  <si>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</si>
  <si>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</si>
  <si>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</si>
  <si>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</si>
  <si>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</si>
  <si>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</si>
  <si>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</si>
  <si>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</si>
  <si>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</si>
  <si>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</si>
  <si>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</si>
  <si>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</si>
  <si>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</si>
  <si>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</si>
  <si>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</si>
  <si>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</si>
  <si>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</si>
  <si>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</si>
  <si>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</si>
  <si>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</si>
  <si>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</si>
  <si>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</si>
  <si>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</si>
  <si>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</si>
  <si>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</si>
  <si>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</si>
  <si>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</si>
  <si>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</si>
  <si>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</si>
  <si>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</si>
  <si>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</si>
  <si>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</si>
  <si>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</si>
  <si>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</si>
  <si>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</si>
  <si>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</si>
  <si>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</si>
  <si>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</si>
  <si>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</si>
  <si>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</si>
  <si>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</si>
  <si>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</si>
  <si>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</si>
  <si>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</si>
  <si>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</si>
  <si>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</si>
  <si>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</si>
  <si>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</si>
  <si>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</si>
  <si>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</si>
  <si>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</si>
  <si>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</si>
  <si>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</si>
  <si>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</si>
  <si>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</si>
  <si>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</si>
  <si>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</si>
  <si>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</si>
  <si>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</si>
  <si>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</si>
  <si>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</si>
  <si>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</si>
  <si>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</si>
  <si>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</si>
  <si>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</si>
  <si>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</si>
  <si>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</si>
  <si>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</si>
  <si>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</si>
  <si>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</si>
  <si>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</si>
  <si>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</si>
  <si>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</si>
  <si>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</si>
  <si>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</si>
  <si>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</si>
  <si>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</si>
  <si>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</si>
  <si>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</si>
  <si>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</si>
  <si>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</si>
  <si>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</si>
  <si>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</si>
  <si>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</si>
  <si>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</si>
  <si>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</si>
  <si>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</si>
  <si>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</si>
  <si>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</si>
  <si>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</si>
  <si>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</si>
  <si>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</si>
  <si>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</si>
  <si>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</si>
  <si>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</si>
  <si>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</si>
  <si>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</si>
  <si>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</si>
  <si>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</si>
  <si>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</si>
  <si>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</si>
  <si>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</si>
  <si>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</si>
  <si>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</si>
  <si>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</si>
  <si>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</si>
  <si>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</si>
  <si>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</si>
  <si>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</si>
  <si>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</si>
  <si>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</si>
  <si>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</si>
  <si>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</si>
  <si>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</si>
  <si>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</si>
  <si>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</si>
  <si>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</si>
  <si>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</si>
  <si>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</si>
  <si>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</si>
  <si>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</si>
  <si>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</si>
  <si>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</si>
  <si>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</si>
  <si>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</si>
  <si>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</si>
  <si>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</si>
  <si>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</si>
  <si>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</si>
  <si>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</si>
  <si>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</si>
  <si>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</si>
  <si>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</si>
  <si>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</si>
  <si>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</si>
  <si>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</si>
  <si>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</si>
  <si>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</si>
  <si>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</si>
  <si>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</si>
  <si>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</si>
  <si>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</si>
  <si>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</si>
  <si>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</si>
  <si>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</si>
  <si>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</si>
  <si>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</si>
  <si>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</si>
  <si>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</si>
  <si>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</si>
  <si>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</si>
  <si>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</si>
  <si>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</si>
  <si>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</si>
  <si>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</si>
  <si>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</si>
  <si>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</si>
  <si>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</si>
  <si>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</si>
  <si>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</si>
  <si>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</si>
  <si>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</si>
  <si>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</si>
  <si>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</si>
  <si>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</si>
  <si>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</si>
  <si>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</si>
  <si>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</si>
  <si>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</si>
  <si>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</si>
  <si>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</si>
  <si>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</si>
  <si>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</si>
  <si>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</si>
  <si>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</si>
  <si>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</si>
  <si>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</si>
  <si>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</si>
  <si>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</si>
  <si>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</si>
  <si>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</si>
  <si>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</si>
  <si>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</si>
  <si>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</si>
  <si>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</si>
  <si>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</si>
  <si>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</si>
  <si>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</si>
  <si>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</si>
  <si>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</si>
  <si>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</si>
  <si>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</si>
  <si>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</si>
  <si>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</si>
  <si>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</si>
  <si>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</si>
  <si>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</si>
  <si>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</si>
  <si>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</si>
  <si>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</si>
  <si>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</si>
  <si>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</si>
  <si>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</si>
  <si>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</si>
  <si>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</si>
  <si>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</si>
  <si>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</si>
  <si>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</si>
  <si>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</si>
  <si>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</si>
  <si>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</si>
  <si>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</si>
  <si>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</si>
  <si>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</si>
  <si>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</si>
  <si>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</si>
  <si>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</si>
  <si>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</si>
  <si>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</si>
  <si>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</si>
  <si>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</si>
  <si>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</si>
  <si>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</si>
  <si>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</si>
  <si>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</si>
  <si>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</si>
  <si>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</si>
  <si>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</si>
  <si>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</si>
  <si>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</si>
  <si>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</si>
  <si>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</si>
  <si>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</si>
  <si>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</si>
  <si>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</si>
  <si>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</si>
  <si>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</si>
  <si>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</si>
  <si>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</si>
  <si>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</si>
  <si>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</si>
  <si>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</si>
  <si>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</si>
  <si>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</si>
  <si>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</si>
  <si>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</si>
  <si>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</si>
  <si>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</si>
  <si>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</si>
  <si>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</si>
  <si>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</si>
  <si>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</si>
  <si>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</si>
  <si>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</si>
  <si>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</si>
  <si>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</si>
  <si>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</si>
  <si>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</si>
  <si>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</si>
  <si>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</si>
  <si>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</si>
  <si>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</si>
  <si>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</si>
  <si>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</si>
  <si>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</si>
  <si>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</si>
  <si>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</si>
  <si>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</si>
  <si>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</si>
  <si>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</si>
  <si>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</si>
  <si>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</si>
  <si>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</si>
  <si>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</si>
  <si>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</si>
  <si>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</si>
  <si>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</si>
  <si>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</si>
  <si>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</si>
  <si>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</si>
  <si>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</si>
  <si>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</si>
  <si>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</si>
  <si>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</si>
  <si>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</si>
  <si>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</si>
  <si>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</si>
  <si>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</si>
  <si>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</si>
  <si>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</si>
  <si>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</si>
  <si>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</si>
  <si>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</si>
  <si>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</si>
  <si>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</si>
  <si>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</si>
  <si>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</si>
  <si>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</si>
  <si>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</si>
  <si>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</si>
  <si>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</si>
  <si>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</si>
  <si>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</si>
  <si>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</si>
  <si>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</si>
  <si>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</si>
  <si>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</si>
  <si>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</si>
  <si>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</si>
  <si>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</si>
  <si>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</si>
  <si>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</si>
  <si>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</si>
  <si>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</si>
  <si>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</si>
  <si>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</si>
  <si>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</si>
  <si>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</si>
  <si>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</si>
  <si>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</si>
  <si>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</si>
  <si>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</si>
  <si>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</si>
  <si>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</si>
  <si>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</si>
  <si>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</si>
  <si>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</si>
  <si>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</si>
  <si>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</si>
  <si>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</si>
  <si>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</si>
  <si>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</si>
  <si>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</si>
  <si>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</si>
  <si>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</si>
  <si>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</si>
  <si>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</si>
  <si>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</si>
  <si>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</si>
  <si>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</si>
  <si>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</si>
  <si>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</si>
  <si>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</si>
  <si>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</si>
  <si>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</si>
  <si>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</si>
  <si>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</si>
  <si>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</si>
  <si>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</si>
  <si>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</si>
  <si>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</si>
  <si>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</si>
  <si>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</si>
  <si>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</si>
  <si>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</si>
  <si>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</si>
  <si>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</si>
  <si>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</si>
  <si>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</si>
  <si>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</si>
  <si>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</si>
  <si>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</si>
  <si>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</si>
  <si>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</si>
  <si>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</si>
  <si>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</si>
  <si>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</si>
  <si>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</si>
  <si>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</si>
  <si>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</si>
  <si>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</si>
  <si>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</si>
  <si>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</si>
  <si>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</si>
  <si>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</si>
  <si>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</si>
  <si>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</si>
  <si>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</si>
  <si>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</si>
  <si>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</si>
  <si>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</si>
  <si>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</si>
  <si>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</si>
  <si>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</si>
  <si>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</si>
  <si>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</si>
  <si>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</si>
  <si>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</si>
  <si>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</si>
  <si>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</si>
  <si>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</si>
  <si>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</si>
  <si>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</si>
  <si>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</si>
  <si>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</si>
  <si>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</si>
  <si>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</si>
  <si>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</si>
  <si>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</si>
  <si>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</si>
  <si>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</si>
  <si>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</si>
  <si>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</si>
  <si>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</si>
  <si>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</si>
  <si>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</si>
  <si>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</si>
  <si>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</si>
  <si>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</si>
  <si>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</si>
  <si>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</si>
  <si>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</si>
  <si>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</si>
  <si>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</si>
  <si>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</si>
  <si>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</si>
  <si>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</si>
  <si>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</si>
  <si>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</si>
  <si>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</si>
  <si>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</si>
  <si>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</si>
  <si>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</si>
  <si>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</si>
  <si>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</si>
  <si>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</si>
  <si>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</si>
  <si>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</si>
  <si>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</si>
  <si>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</si>
  <si>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</si>
  <si>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</si>
  <si>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</si>
  <si>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</si>
  <si>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</si>
  <si>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</si>
  <si>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</si>
  <si>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</si>
  <si>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</si>
  <si>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</si>
  <si>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</si>
  <si>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</si>
  <si>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</si>
  <si>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</si>
  <si>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</si>
  <si>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</si>
  <si>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</si>
  <si>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</si>
  <si>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</si>
  <si>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</si>
  <si>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</si>
  <si>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</si>
  <si>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</si>
  <si>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</si>
  <si>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</si>
  <si>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</si>
  <si>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</si>
  <si>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</si>
  <si>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</si>
  <si>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</si>
  <si>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</si>
  <si>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</si>
  <si>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</si>
  <si>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</si>
  <si>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</si>
  <si>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</si>
  <si>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</si>
  <si>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</si>
  <si>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</si>
  <si>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</si>
  <si>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</si>
  <si>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</si>
  <si>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</si>
  <si>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</si>
  <si>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</si>
  <si>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</si>
  <si>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</si>
  <si>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</si>
  <si>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</si>
  <si>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</si>
  <si>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</si>
  <si>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</si>
  <si>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</si>
  <si>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</si>
  <si>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</si>
  <si>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</si>
  <si>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</si>
  <si>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</si>
  <si>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</si>
  <si>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</si>
  <si>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</si>
  <si>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</si>
  <si>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</si>
  <si>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</si>
  <si>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</si>
  <si>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</si>
  <si>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</si>
  <si>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</si>
  <si>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</si>
  <si>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</si>
  <si>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</si>
  <si>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</si>
  <si>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</si>
  <si>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</si>
  <si>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</si>
  <si>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</si>
  <si>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</si>
  <si>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</si>
  <si>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</si>
  <si>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</si>
  <si>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</si>
  <si>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</si>
  <si>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</si>
  <si>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</si>
  <si>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</si>
  <si>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</si>
  <si>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</si>
  <si>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</si>
  <si>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</si>
  <si>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</si>
  <si>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</si>
  <si>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</si>
  <si>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</si>
  <si>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</si>
  <si>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</si>
  <si>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</si>
  <si>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</si>
  <si>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</si>
  <si>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</si>
  <si>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</si>
  <si>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</si>
  <si>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</si>
  <si>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</si>
  <si>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</si>
  <si>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</si>
  <si>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</si>
  <si>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</si>
  <si>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</si>
  <si>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</si>
  <si>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</si>
  <si>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</si>
  <si>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</si>
  <si>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</si>
  <si>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</si>
  <si>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</si>
  <si>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</si>
  <si>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</si>
  <si>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</si>
  <si>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</si>
  <si>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</si>
  <si>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</si>
  <si>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</si>
  <si>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</si>
  <si>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</si>
  <si>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</si>
  <si>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</si>
  <si>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</si>
  <si>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</si>
  <si>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</si>
  <si>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</si>
  <si>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</si>
  <si>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</si>
  <si>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</si>
  <si>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</si>
  <si>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</si>
  <si>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</si>
  <si>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</si>
  <si>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</si>
  <si>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</si>
  <si>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</si>
  <si>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</si>
  <si>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</si>
  <si>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</si>
  <si>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</si>
  <si>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</si>
  <si>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</si>
  <si>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</si>
  <si>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</si>
  <si>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</si>
  <si>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</si>
  <si>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</si>
  <si>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</si>
  <si>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</si>
  <si>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</si>
  <si>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</si>
  <si>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</si>
  <si>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</si>
  <si>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</si>
  <si>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</si>
  <si>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</si>
  <si>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</si>
  <si>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</si>
  <si>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</si>
  <si>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</si>
  <si>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</si>
  <si>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</si>
  <si>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</si>
  <si>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</si>
  <si>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</si>
  <si>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</si>
  <si>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</si>
  <si>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</si>
  <si>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</si>
  <si>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</si>
  <si>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</si>
  <si>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</si>
  <si>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</si>
  <si>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</si>
  <si>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</si>
  <si>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</si>
  <si>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</si>
  <si>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</si>
  <si>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</si>
  <si>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</si>
  <si>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</si>
  <si>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</si>
  <si>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</si>
  <si>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</si>
  <si>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</si>
  <si>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</si>
  <si>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</si>
  <si>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</si>
  <si>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</si>
  <si>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</si>
  <si>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</si>
  <si>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</si>
  <si>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</si>
  <si>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</si>
  <si>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</si>
  <si>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</si>
  <si>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</si>
  <si>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</si>
  <si>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</si>
  <si>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</si>
  <si>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</si>
  <si>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</si>
  <si>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</si>
  <si>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</si>
  <si>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</si>
  <si>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</si>
  <si>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</si>
  <si>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</si>
  <si>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</si>
  <si>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</si>
  <si>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</si>
  <si>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</si>
  <si>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</si>
  <si>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</si>
  <si>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</si>
  <si>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</si>
  <si>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</si>
  <si>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</si>
  <si>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</si>
  <si>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</si>
  <si>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</si>
  <si>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</si>
  <si>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</si>
  <si>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</si>
  <si>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</si>
  <si>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</si>
  <si>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</si>
  <si>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</si>
  <si>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</si>
  <si>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</si>
  <si>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</si>
  <si>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</si>
  <si>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</si>
  <si>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</si>
  <si>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</si>
  <si>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</si>
  <si>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</si>
  <si>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</si>
  <si>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</si>
  <si>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</si>
  <si>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</si>
  <si>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</si>
  <si>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</si>
  <si>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</si>
  <si>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</si>
  <si>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</si>
  <si>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</si>
  <si>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</si>
  <si>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</si>
  <si>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</si>
  <si>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</si>
  <si>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</si>
  <si>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</si>
  <si>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</si>
  <si>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</si>
  <si>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</si>
  <si>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</si>
  <si>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</si>
  <si>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</si>
  <si>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</si>
  <si>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</si>
  <si>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</si>
  <si>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</si>
  <si>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</si>
  <si>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</si>
  <si>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</si>
  <si>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</si>
  <si>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</si>
  <si>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</si>
  <si>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</si>
  <si>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</si>
  <si>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</si>
  <si>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</si>
  <si>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</si>
  <si>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</si>
  <si>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</si>
  <si>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</si>
  <si>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</si>
  <si>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</si>
  <si>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</si>
  <si>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</si>
  <si>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</si>
  <si>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</si>
  <si>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</si>
  <si>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</si>
  <si>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</si>
  <si>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</si>
  <si>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</si>
  <si>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</si>
  <si>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</si>
  <si>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</si>
  <si>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</si>
  <si>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</si>
  <si>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</si>
  <si>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</si>
  <si>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</si>
  <si>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</si>
  <si>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</si>
  <si>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</si>
  <si>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</si>
  <si>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</si>
  <si>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</si>
  <si>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</si>
  <si>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</si>
  <si>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</si>
  <si>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</si>
  <si>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</si>
  <si>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</si>
  <si>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</si>
  <si>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</si>
  <si>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</si>
  <si>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</si>
  <si>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</si>
  <si>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</si>
  <si>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</si>
  <si>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</si>
  <si>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</si>
  <si>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</si>
  <si>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</si>
  <si>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</si>
  <si>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</si>
  <si>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</si>
  <si>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</si>
  <si>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</si>
  <si>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</si>
  <si>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</si>
  <si>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</si>
  <si>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</si>
  <si>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</si>
  <si>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</si>
  <si>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</si>
  <si>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</si>
  <si>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</si>
  <si>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</si>
  <si>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</si>
  <si>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</si>
  <si>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</si>
  <si>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</si>
  <si>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</si>
  <si>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</si>
  <si>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</si>
  <si>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</si>
  <si>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</si>
  <si>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</si>
  <si>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</si>
  <si>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</si>
  <si>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</si>
  <si>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</si>
  <si>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</si>
  <si>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</si>
  <si>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</si>
  <si>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</si>
  <si>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</si>
  <si>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</si>
  <si>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</si>
  <si>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</si>
  <si>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</si>
  <si>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</si>
  <si>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</si>
  <si>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</si>
  <si>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</si>
  <si>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</si>
  <si>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</si>
  <si>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</si>
  <si>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</si>
  <si>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</si>
  <si>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</si>
  <si>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</si>
  <si>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</si>
  <si>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</si>
  <si>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</si>
  <si>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</si>
  <si>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</si>
  <si>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</si>
  <si>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</si>
  <si>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</si>
  <si>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</si>
  <si>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</si>
  <si>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</si>
  <si>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</si>
  <si>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</si>
  <si>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</si>
  <si>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</si>
  <si>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</si>
  <si>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</si>
  <si>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</si>
  <si>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</si>
  <si>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</si>
  <si>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</si>
  <si>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</si>
  <si>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</si>
  <si>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</si>
  <si>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</si>
  <si>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</si>
  <si>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</si>
  <si>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</si>
  <si>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</si>
  <si>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</si>
  <si>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</si>
  <si>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</si>
  <si>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</si>
  <si>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</si>
  <si>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</si>
  <si>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</si>
  <si>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</si>
  <si>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</si>
  <si>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</si>
  <si>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</si>
  <si>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</si>
  <si>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</si>
  <si>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</si>
  <si>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</si>
  <si>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</si>
  <si>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</si>
  <si>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</si>
  <si>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</si>
  <si>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</si>
  <si>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</si>
  <si>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</si>
  <si>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</si>
  <si>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</si>
  <si>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</si>
  <si>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</si>
  <si>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</si>
  <si>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</si>
  <si>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</si>
  <si>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</si>
  <si>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</si>
  <si>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</si>
  <si>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</si>
  <si>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</si>
  <si>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</si>
  <si>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</si>
  <si>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</si>
  <si>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</si>
  <si>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</si>
  <si>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</si>
  <si>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</si>
  <si>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</si>
  <si>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</si>
  <si>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</si>
  <si>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</si>
  <si>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</si>
  <si>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</si>
  <si>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</si>
  <si>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</si>
  <si>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</si>
  <si>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</si>
  <si>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</si>
  <si>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</si>
  <si>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</si>
  <si>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</si>
  <si>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</si>
  <si>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</si>
  <si>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</si>
  <si>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</si>
  <si>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</si>
  <si>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</si>
  <si>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</si>
  <si>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</si>
  <si>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</si>
  <si>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</si>
  <si>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</si>
  <si>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</si>
  <si>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</si>
  <si>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</si>
  <si>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</si>
  <si>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</si>
  <si>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</si>
  <si>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</si>
  <si>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</si>
  <si>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</si>
  <si>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</si>
  <si>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</si>
  <si>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</si>
  <si>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</si>
  <si>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</si>
  <si>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</si>
  <si>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</si>
  <si>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</si>
  <si>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</si>
  <si>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</si>
  <si>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</si>
  <si>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</si>
  <si>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</si>
  <si>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</si>
  <si>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</si>
  <si>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</si>
  <si>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</si>
  <si>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</si>
  <si>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</si>
  <si>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</si>
  <si>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</si>
  <si>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</si>
  <si>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</si>
  <si>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</si>
  <si>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</si>
  <si>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</si>
  <si>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</si>
  <si>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</si>
  <si>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</si>
  <si>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</si>
  <si>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</si>
  <si>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</si>
  <si>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</si>
  <si>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</si>
  <si>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</si>
  <si>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</si>
  <si>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</si>
  <si>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</si>
  <si>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</si>
  <si>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</si>
  <si>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</si>
  <si>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</si>
  <si>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</si>
  <si>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</si>
  <si>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</si>
  <si>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</si>
  <si>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</si>
  <si>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</si>
  <si>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</si>
  <si>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</si>
  <si>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</si>
  <si>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</si>
  <si>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</si>
  <si>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</si>
  <si>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</si>
  <si>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</si>
  <si>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</si>
  <si>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</si>
  <si>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</si>
  <si>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</si>
  <si>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</si>
  <si>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</si>
  <si>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</si>
  <si>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</si>
  <si>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</si>
  <si>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</si>
  <si>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</si>
  <si>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</si>
  <si>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</si>
  <si>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</si>
  <si>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</si>
  <si>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</si>
  <si>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</si>
  <si>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</si>
  <si>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</si>
  <si>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</si>
  <si>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</si>
  <si>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</si>
  <si>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</si>
  <si>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</si>
  <si>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</si>
  <si>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</si>
  <si>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</si>
  <si>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</si>
  <si>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</si>
  <si>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</si>
  <si>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</si>
  <si>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</si>
  <si>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</si>
  <si>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</si>
  <si>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</si>
  <si>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</si>
  <si>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</si>
  <si>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</si>
  <si>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</si>
  <si>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</si>
  <si>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</si>
  <si>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</si>
  <si>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</si>
  <si>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</si>
  <si>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</si>
  <si>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</si>
  <si>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</si>
  <si>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</si>
  <si>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</si>
  <si>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</si>
  <si>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</si>
  <si>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</si>
  <si>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</si>
  <si>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</si>
  <si>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</si>
  <si>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</si>
  <si>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</si>
  <si>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</si>
  <si>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</si>
  <si>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</si>
  <si>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</si>
  <si>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</si>
  <si>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</si>
  <si>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</si>
  <si>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</si>
  <si>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</si>
  <si>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</si>
  <si>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</si>
  <si>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</si>
  <si>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</si>
  <si>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</si>
  <si>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</si>
  <si>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</si>
  <si>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</si>
  <si>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</si>
  <si>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</si>
  <si>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</si>
  <si>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</si>
  <si>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</si>
  <si>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</si>
  <si>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</si>
  <si>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</si>
  <si>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</si>
  <si>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</si>
  <si>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</si>
  <si>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</si>
  <si>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</si>
  <si>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</si>
  <si>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</si>
  <si>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</si>
  <si>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</si>
  <si>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</si>
  <si>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</si>
  <si>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</si>
  <si>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</si>
  <si>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</si>
  <si>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</si>
  <si>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</si>
  <si>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</si>
  <si>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</si>
  <si>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</si>
  <si>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</si>
  <si>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</si>
  <si>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</si>
  <si>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</si>
  <si>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</si>
  <si>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</si>
  <si>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</si>
  <si>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</si>
  <si>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</si>
  <si>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</si>
  <si>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</si>
  <si>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</si>
  <si>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</si>
  <si>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</si>
  <si>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</si>
  <si>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</si>
  <si>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</si>
  <si>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</si>
  <si>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</si>
  <si>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</si>
  <si>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</si>
  <si>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</si>
  <si>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</si>
  <si>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</si>
  <si>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</si>
  <si>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</si>
  <si>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</si>
  <si>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</si>
  <si>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</si>
  <si>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</si>
  <si>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</si>
  <si>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</si>
  <si>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</si>
  <si>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</si>
  <si>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</si>
  <si>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</si>
  <si>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</si>
  <si>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</si>
  <si>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</si>
  <si>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</si>
  <si>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</si>
  <si>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</si>
  <si>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</si>
  <si>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</si>
  <si>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</si>
  <si>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</si>
  <si>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</si>
  <si>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</si>
  <si>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</si>
  <si>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</si>
  <si>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</si>
  <si>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</si>
  <si>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</si>
  <si>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</si>
  <si>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</si>
  <si>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</si>
  <si>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</si>
  <si>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</si>
  <si>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</si>
  <si>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</si>
  <si>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</si>
  <si>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</si>
  <si>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</si>
  <si>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</si>
  <si>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</si>
  <si>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</si>
  <si>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</si>
  <si>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</si>
  <si>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</si>
  <si>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</si>
  <si>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</si>
  <si>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</si>
  <si>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</si>
  <si>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</si>
  <si>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</si>
  <si>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</si>
  <si>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</si>
  <si>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</si>
  <si>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</si>
  <si>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</si>
  <si>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</si>
  <si>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</si>
  <si>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</si>
  <si>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</si>
  <si>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</si>
  <si>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</si>
  <si>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</si>
  <si>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</si>
  <si>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</si>
  <si>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</si>
  <si>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</si>
  <si>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</si>
  <si>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</si>
  <si>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</si>
  <si>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</si>
  <si>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</si>
  <si>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</si>
  <si>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</si>
  <si>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</si>
  <si>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</si>
  <si>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</si>
  <si>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</si>
  <si>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</si>
  <si>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</si>
  <si>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</si>
  <si>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</si>
  <si>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</si>
  <si>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</si>
  <si>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</si>
  <si>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</si>
  <si>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</si>
  <si>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</si>
  <si>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</si>
  <si>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</si>
  <si>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</si>
  <si>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</si>
  <si>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</si>
  <si>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</si>
  <si>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</si>
  <si>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</si>
  <si>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</si>
  <si>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</si>
  <si>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</si>
  <si>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</si>
  <si>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</si>
  <si>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</si>
  <si>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</si>
  <si>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</si>
  <si>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</si>
  <si>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</si>
  <si>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</si>
  <si>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</si>
  <si>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</si>
  <si>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</si>
  <si>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</si>
  <si>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</si>
  <si>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</si>
  <si>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</si>
  <si>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</si>
  <si>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</si>
  <si>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</si>
  <si>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</si>
  <si>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</si>
  <si>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</si>
  <si>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</si>
  <si>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</si>
  <si>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</si>
  <si>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</si>
  <si>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</si>
  <si>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</si>
  <si>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</si>
  <si>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</si>
  <si>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</si>
  <si>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</si>
  <si>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</si>
  <si>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</si>
  <si>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</si>
  <si>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</si>
  <si>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</si>
  <si>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</si>
  <si>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</si>
  <si>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</si>
  <si>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</si>
  <si>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</si>
  <si>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</si>
  <si>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</si>
  <si>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</si>
  <si>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</si>
  <si>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</si>
  <si>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</si>
  <si>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</si>
  <si>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</si>
  <si>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</si>
  <si>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</si>
  <si>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</si>
  <si>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</si>
  <si>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</si>
  <si>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</si>
  <si>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</si>
  <si>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</si>
  <si>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</si>
  <si>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</si>
  <si>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</si>
  <si>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</si>
  <si>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</si>
  <si>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</si>
  <si>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</si>
  <si>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</si>
  <si>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</si>
  <si>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</si>
  <si>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</si>
  <si>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</si>
  <si>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</si>
  <si>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</si>
  <si>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</si>
  <si>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</si>
  <si>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</si>
  <si>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</si>
  <si>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</si>
  <si>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</si>
  <si>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</si>
  <si>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</si>
  <si>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</si>
  <si>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</si>
  <si>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</si>
  <si>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</si>
  <si>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</si>
  <si>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</si>
  <si>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</si>
  <si>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</si>
  <si>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</si>
  <si>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</si>
  <si>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</si>
  <si>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</si>
  <si>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</si>
  <si>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</si>
  <si>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</si>
  <si>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</si>
  <si>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</si>
  <si>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</si>
  <si>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</si>
  <si>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</si>
  <si>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</si>
  <si>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</si>
  <si>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</si>
  <si>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</si>
  <si>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</si>
  <si>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</si>
  <si>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</si>
  <si>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</si>
  <si>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</si>
  <si>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</si>
  <si>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</si>
  <si>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</si>
  <si>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</si>
  <si>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</si>
  <si>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</si>
  <si>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</si>
  <si>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</si>
  <si>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</si>
  <si>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</si>
  <si>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</si>
  <si>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</si>
  <si>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</si>
  <si>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</si>
  <si>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</si>
  <si>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</si>
  <si>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</si>
  <si>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</si>
  <si>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</si>
  <si>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</si>
  <si>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</si>
  <si>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</si>
  <si>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</si>
  <si>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</si>
  <si>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</si>
  <si>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</si>
  <si>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</si>
  <si>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</si>
  <si>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</si>
  <si>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</si>
  <si>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</si>
  <si>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</si>
  <si>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</si>
  <si>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</si>
  <si>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</si>
  <si>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</si>
  <si>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</si>
  <si>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</si>
  <si>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</si>
  <si>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</si>
  <si>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</si>
  <si>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</si>
  <si>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</si>
  <si>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</si>
  <si>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</si>
  <si>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</si>
  <si>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</si>
  <si>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</si>
  <si>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</si>
  <si>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</si>
  <si>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</si>
  <si>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</si>
  <si>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</si>
  <si>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</si>
  <si>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</si>
  <si>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</si>
  <si>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</si>
  <si>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</si>
  <si>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</si>
  <si>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</si>
  <si>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</si>
  <si>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</si>
  <si>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</si>
  <si>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</si>
  <si>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</si>
  <si>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</si>
  <si>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</si>
  <si>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</si>
  <si>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</si>
  <si>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</si>
  <si>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</si>
  <si>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</si>
  <si>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</si>
  <si>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</si>
  <si>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</si>
  <si>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</si>
  <si>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</si>
  <si>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</si>
  <si>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</si>
  <si>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</si>
  <si>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</si>
  <si>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</si>
  <si>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</si>
  <si>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</si>
  <si>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</si>
  <si>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</si>
  <si>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</si>
  <si>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</si>
  <si>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</si>
  <si>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</si>
  <si>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</si>
  <si>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</si>
  <si>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</si>
  <si>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</si>
  <si>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</si>
  <si>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</si>
  <si>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</si>
  <si>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</si>
  <si>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</si>
  <si>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</si>
  <si>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</si>
  <si>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</si>
  <si>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</si>
  <si>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</si>
  <si>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</si>
  <si>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</si>
  <si>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</si>
  <si>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</si>
  <si>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</si>
  <si>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</si>
  <si>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</si>
  <si>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</si>
  <si>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</si>
  <si>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</si>
  <si>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</si>
  <si>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</si>
  <si>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</si>
  <si>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</si>
  <si>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</si>
  <si>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</si>
  <si>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</si>
  <si>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</si>
  <si>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</si>
  <si>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</si>
  <si>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</si>
  <si>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</si>
  <si>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</si>
  <si>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</si>
  <si>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</si>
  <si>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</si>
  <si>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</si>
  <si>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</si>
  <si>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</si>
  <si>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</si>
  <si>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</si>
  <si>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</si>
  <si>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</si>
  <si>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</si>
  <si>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</si>
  <si>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</si>
  <si>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</si>
  <si>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</si>
  <si>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</si>
  <si>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</si>
  <si>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</si>
  <si>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</si>
  <si>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</si>
  <si>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</si>
  <si>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</si>
  <si>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</si>
  <si>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</si>
  <si>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</si>
  <si>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</si>
  <si>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</si>
  <si>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</si>
  <si>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</si>
  <si>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</si>
  <si>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</si>
  <si>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</si>
  <si>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</si>
  <si>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</si>
  <si>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</si>
  <si>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</si>
  <si>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</si>
  <si>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</si>
  <si>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</si>
  <si>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</si>
  <si>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</si>
  <si>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</si>
  <si>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</si>
  <si>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</si>
  <si>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</si>
  <si>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</si>
  <si>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</si>
  <si>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</si>
  <si>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</si>
  <si>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</si>
  <si>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</si>
  <si>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</si>
  <si>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</si>
  <si>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</si>
  <si>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</si>
  <si>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</si>
  <si>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</si>
  <si>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</si>
  <si>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</si>
  <si>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</si>
  <si>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</si>
  <si>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</si>
  <si>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</si>
  <si>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</si>
  <si>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</si>
  <si>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</si>
  <si>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</si>
  <si>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</si>
  <si>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</si>
  <si>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</si>
  <si>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</si>
  <si>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</si>
  <si>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</si>
  <si>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</si>
  <si>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</si>
  <si>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</si>
  <si>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</si>
  <si>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</si>
  <si>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</si>
  <si>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</si>
  <si>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</si>
  <si>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</si>
  <si>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</si>
  <si>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</si>
  <si>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</si>
  <si>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</si>
  <si>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</si>
  <si>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</si>
  <si>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</si>
  <si>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</si>
  <si>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</si>
  <si>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</si>
  <si>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</si>
  <si>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</si>
  <si>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</si>
  <si>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</si>
  <si>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</si>
  <si>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</si>
  <si>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</si>
  <si>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</si>
  <si>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</si>
  <si>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</si>
  <si>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</si>
  <si>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</si>
  <si>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</si>
  <si>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</si>
  <si>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</si>
  <si>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</si>
  <si>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</si>
  <si>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</si>
  <si>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</si>
  <si>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</si>
  <si>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</si>
  <si>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</si>
  <si>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</si>
  <si>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</si>
  <si>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</si>
  <si>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</si>
  <si>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</si>
  <si>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</si>
  <si>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</si>
  <si>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</si>
  <si>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</si>
  <si>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</si>
  <si>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</si>
  <si>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</si>
  <si>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</si>
  <si>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</si>
  <si>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</si>
  <si>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</si>
  <si>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</si>
  <si>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</si>
  <si>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</si>
  <si>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</si>
  <si>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</si>
  <si>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</si>
  <si>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</si>
  <si>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</si>
  <si>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</si>
  <si>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</si>
  <si>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</si>
  <si>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</si>
  <si>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</si>
  <si>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</si>
  <si>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</si>
  <si>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</si>
  <si>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</si>
  <si>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</si>
  <si>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</si>
  <si>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</si>
  <si>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</si>
  <si>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</si>
  <si>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</si>
  <si>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</si>
  <si>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</si>
  <si>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</si>
  <si>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</si>
  <si>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</si>
  <si>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</si>
  <si>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</si>
  <si>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</si>
  <si>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</si>
  <si>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</si>
  <si>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</si>
  <si>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</si>
  <si>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</si>
  <si>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</si>
  <si>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</si>
  <si>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</si>
  <si>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</si>
  <si>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</si>
  <si>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</si>
  <si>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</si>
  <si>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</si>
  <si>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</si>
  <si>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</si>
  <si>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</si>
  <si>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</si>
  <si>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</si>
  <si>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</si>
  <si>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</si>
  <si>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</si>
  <si>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</si>
  <si>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</si>
  <si>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</si>
  <si>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</si>
  <si>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</si>
  <si>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</si>
  <si>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</si>
  <si>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</si>
  <si>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</si>
  <si>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</si>
  <si>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</si>
  <si>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</si>
  <si>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</si>
  <si>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</si>
  <si>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</si>
  <si>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</si>
  <si>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</si>
  <si>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</si>
  <si>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</si>
  <si>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</si>
  <si>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</si>
  <si>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</si>
  <si>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</si>
  <si>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</si>
  <si>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</si>
  <si>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</si>
  <si>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</si>
  <si>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</si>
  <si>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</si>
  <si>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</si>
  <si>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</si>
  <si>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</si>
  <si>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</si>
  <si>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</si>
  <si>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</si>
  <si>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</si>
  <si>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</si>
  <si>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</si>
  <si>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</si>
  <si>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</si>
  <si>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</si>
  <si>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</si>
  <si>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</si>
  <si>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</si>
  <si>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</si>
  <si>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</si>
  <si>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</si>
  <si>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</si>
  <si>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</si>
  <si>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</si>
  <si>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</si>
  <si>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</si>
  <si>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</si>
  <si>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</si>
  <si>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</si>
  <si>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</si>
  <si>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</si>
  <si>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</si>
  <si>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</si>
  <si>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</si>
  <si>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</si>
  <si>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</si>
  <si>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</si>
  <si>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</si>
  <si>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</si>
  <si>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</si>
  <si>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</si>
  <si>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</si>
  <si>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</si>
  <si>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</si>
  <si>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</si>
  <si>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</si>
  <si>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</si>
  <si>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</si>
  <si>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</si>
  <si>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</si>
  <si>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</si>
  <si>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</si>
  <si>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</si>
  <si>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</si>
  <si>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</si>
  <si>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</si>
  <si>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</si>
  <si>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</si>
  <si>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</si>
  <si>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</si>
  <si>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</si>
  <si>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</si>
  <si>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</si>
  <si>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</si>
  <si>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</si>
  <si>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</si>
  <si>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</si>
  <si>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</si>
  <si>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</si>
  <si>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</si>
  <si>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</si>
  <si>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</si>
  <si>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</si>
  <si>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</si>
  <si>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</si>
  <si>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</si>
  <si>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</si>
  <si>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</si>
  <si>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</si>
  <si>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</si>
  <si>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</si>
  <si>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</si>
  <si>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</si>
  <si>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</si>
  <si>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</si>
  <si>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</si>
  <si>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</si>
  <si>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</si>
  <si>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</si>
  <si>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</si>
  <si>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</si>
  <si>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</si>
  <si>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</si>
  <si>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</si>
  <si>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</si>
  <si>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</si>
  <si>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</si>
  <si>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</si>
  <si>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</si>
  <si>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</si>
  <si>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</si>
  <si>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</si>
  <si>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</si>
  <si>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</si>
  <si>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</si>
  <si>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</si>
  <si>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</si>
  <si>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</si>
  <si>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</si>
  <si>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</si>
  <si>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</si>
  <si>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</si>
  <si>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</si>
  <si>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</si>
  <si>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</si>
  <si>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</si>
  <si>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</si>
  <si>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</si>
  <si>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</si>
  <si>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</si>
  <si>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</si>
  <si>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</si>
  <si>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</si>
  <si>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</si>
  <si>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</si>
  <si>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</si>
  <si>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</si>
  <si>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</si>
  <si>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</si>
  <si>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</si>
  <si>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</si>
  <si>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</si>
  <si>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</si>
  <si>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</si>
  <si>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</si>
  <si>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</si>
  <si>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</si>
  <si>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</si>
  <si>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</si>
  <si>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</si>
  <si>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</si>
  <si>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</si>
  <si>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</si>
  <si>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</si>
  <si>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</si>
  <si>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</si>
  <si>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</si>
  <si>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</si>
  <si>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</si>
  <si>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</si>
  <si>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</si>
  <si>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</si>
  <si>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</si>
  <si>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</si>
  <si>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</si>
  <si>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</si>
  <si>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</si>
  <si>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</si>
  <si>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</si>
  <si>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</si>
  <si>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</si>
  <si>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</si>
  <si>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</si>
  <si>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</si>
  <si>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</si>
  <si>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</si>
  <si>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</si>
  <si>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</si>
  <si>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</si>
  <si>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</si>
  <si>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</si>
  <si>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</si>
  <si>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</si>
  <si>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</si>
  <si>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</si>
  <si>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</si>
  <si>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</si>
  <si>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</si>
  <si>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</si>
  <si>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</si>
  <si>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</si>
  <si>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</si>
  <si>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</si>
  <si>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</si>
  <si>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</si>
  <si>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</si>
  <si>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</si>
  <si>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</si>
  <si>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</si>
  <si>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</si>
  <si>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</si>
  <si>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</si>
  <si>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</si>
  <si>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</si>
  <si>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</si>
  <si>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</si>
  <si>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</si>
  <si>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</si>
  <si>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</si>
  <si>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</si>
  <si>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</si>
  <si>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</si>
  <si>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</si>
  <si>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</si>
  <si>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</si>
  <si>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</si>
  <si>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</si>
  <si>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</si>
  <si>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</si>
  <si>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</si>
  <si>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</si>
  <si>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</si>
  <si>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</si>
  <si>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</si>
  <si>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</si>
  <si>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</si>
  <si>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</si>
  <si>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</si>
  <si>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</si>
  <si>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</si>
  <si>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</si>
  <si>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</si>
  <si>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</si>
  <si>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</si>
  <si>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</si>
  <si>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</si>
  <si>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</si>
  <si>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</si>
  <si>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</si>
  <si>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</si>
  <si>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</si>
  <si>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</si>
  <si>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</si>
  <si>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</si>
  <si>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</si>
  <si>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</si>
  <si>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</si>
  <si>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</si>
  <si>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</si>
  <si>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</si>
  <si>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</si>
  <si>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</si>
  <si>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</si>
  <si>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</si>
  <si>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</si>
  <si>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</si>
  <si>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</si>
  <si>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</si>
  <si>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</si>
  <si>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</si>
  <si>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</si>
  <si>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</si>
  <si>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</si>
  <si>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</si>
  <si>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</si>
  <si>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</si>
  <si>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</si>
  <si>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</si>
  <si>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</si>
  <si>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</si>
  <si>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</si>
  <si>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</si>
  <si>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</si>
  <si>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</si>
  <si>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</si>
  <si>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</si>
  <si>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</si>
  <si>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</si>
  <si>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</si>
  <si>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</si>
  <si>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</si>
  <si>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</si>
  <si>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</si>
  <si>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</si>
  <si>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</si>
  <si>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</si>
  <si>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</si>
  <si>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</si>
  <si>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</si>
  <si>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</si>
  <si>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</si>
  <si>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</si>
  <si>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</si>
  <si>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</si>
  <si>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</si>
  <si>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</si>
  <si>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</si>
  <si>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</si>
  <si>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</si>
  <si>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</si>
  <si>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</si>
  <si>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</si>
  <si>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</si>
  <si>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</si>
  <si>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</si>
  <si>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</si>
  <si>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</si>
  <si>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</si>
  <si>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</si>
  <si>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</si>
  <si>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</si>
  <si>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</si>
  <si>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</si>
  <si>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</si>
  <si>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</si>
  <si>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</si>
  <si>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</si>
  <si>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</si>
  <si>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</si>
  <si>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</si>
  <si>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</si>
  <si>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</si>
  <si>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</si>
  <si>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</si>
  <si>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</si>
  <si>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</si>
  <si>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</si>
  <si>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</si>
  <si>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</si>
  <si>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</si>
  <si>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</si>
  <si>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</si>
  <si>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</si>
  <si>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</si>
  <si>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</si>
  <si>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</si>
  <si>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</si>
  <si>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</si>
  <si>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</si>
  <si>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</si>
  <si>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</si>
  <si>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</si>
  <si>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</si>
  <si>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</si>
  <si>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</si>
  <si>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</si>
  <si>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</si>
  <si>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</si>
  <si>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</si>
  <si>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</si>
  <si>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</si>
  <si>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</si>
  <si>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</si>
  <si>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</si>
  <si>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</si>
  <si>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</si>
  <si>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</si>
  <si>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</si>
  <si>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</si>
  <si>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</si>
  <si>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</si>
  <si>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</si>
  <si>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</si>
  <si>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</si>
  <si>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</si>
  <si>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</si>
  <si>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</si>
  <si>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</si>
  <si>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</si>
  <si>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</si>
  <si>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</si>
  <si>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</si>
  <si>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</si>
  <si>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</si>
  <si>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</si>
  <si>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</si>
  <si>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</si>
  <si>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</si>
  <si>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</si>
  <si>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</si>
  <si>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</si>
  <si>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</si>
  <si>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</si>
  <si>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</si>
  <si>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</si>
  <si>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</si>
  <si>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</si>
  <si>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</si>
  <si>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</si>
  <si>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</si>
  <si>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</si>
  <si>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</si>
  <si>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</si>
  <si>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</si>
  <si>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</si>
  <si>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</si>
  <si>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</si>
  <si>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</si>
  <si>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</si>
  <si>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</si>
  <si>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</si>
  <si>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</si>
  <si>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</si>
  <si>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</si>
  <si>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</si>
  <si>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</si>
  <si>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</si>
  <si>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</si>
  <si>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</si>
  <si>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</si>
  <si>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</si>
  <si>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</si>
  <si>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</si>
  <si>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</si>
  <si>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</si>
  <si>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</si>
  <si>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</si>
  <si>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</si>
  <si>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</si>
  <si>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</si>
  <si>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</si>
  <si>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</si>
  <si>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</si>
  <si>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</si>
  <si>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</si>
  <si>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</si>
  <si>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</si>
  <si>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</si>
  <si>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</si>
  <si>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</si>
  <si>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</si>
  <si>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</si>
  <si>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</si>
  <si>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</si>
  <si>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</si>
  <si>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</si>
  <si>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</si>
  <si>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</si>
  <si>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</si>
  <si>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</si>
  <si>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</si>
  <si>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</si>
  <si>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</si>
  <si>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</si>
  <si>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</si>
  <si>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</si>
  <si>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</si>
  <si>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</si>
  <si>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</si>
  <si>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PCM-20251105-00000707</t>
  </si>
  <si>
    <t xml:space="preserve">EM 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</si>
  <si>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</si>
  <si>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</si>
  <si>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</si>
  <si>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</si>
  <si>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</si>
  <si>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</si>
  <si>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</si>
  <si>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</si>
  <si>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</si>
  <si>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</si>
  <si>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</si>
  <si>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</si>
  <si>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</si>
  <si>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</si>
  <si>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</si>
  <si>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</si>
  <si>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</si>
  <si>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</si>
  <si>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</si>
  <si>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</si>
  <si>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</si>
  <si>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</si>
  <si>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</si>
  <si>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</si>
  <si>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</si>
  <si>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</si>
  <si>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</si>
  <si>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</si>
  <si>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</si>
  <si>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</si>
  <si>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</si>
  <si>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</si>
  <si>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</si>
  <si>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</si>
  <si>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</si>
  <si>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</si>
  <si>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</si>
  <si>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</si>
  <si>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</si>
  <si>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</si>
  <si>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</si>
  <si>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</si>
  <si>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</si>
  <si>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</si>
  <si>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</si>
  <si>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</si>
  <si>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</si>
  <si>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</si>
  <si>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</si>
  <si>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</si>
  <si>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</si>
  <si>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</si>
  <si>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</si>
  <si>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</si>
  <si>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</si>
  <si>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</si>
  <si>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</si>
  <si>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</si>
  <si>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</si>
  <si>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</si>
  <si>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</si>
  <si>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</si>
  <si>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</si>
  <si>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</si>
  <si>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</si>
  <si>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</si>
  <si>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</si>
  <si>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</si>
  <si>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</si>
  <si>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</si>
  <si>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</si>
  <si>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</si>
  <si>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</si>
  <si>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</si>
  <si>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</si>
  <si>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</si>
  <si>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</si>
  <si>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</si>
  <si>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</si>
  <si>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</si>
  <si>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</si>
  <si>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</si>
  <si>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</si>
  <si>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</si>
  <si>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</si>
  <si>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need 80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</si>
  <si>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</si>
  <si>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</si>
  <si>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</si>
  <si>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</si>
  <si>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</si>
  <si>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</si>
  <si>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PCM-20251105-00000837</t>
  </si>
  <si>
    <t>EM team on the way need 20 Min</t>
  </si>
  <si>
    <t>EM team on the way need 30 Min</t>
  </si>
  <si>
    <t>EM team on the way need 60 Min</t>
  </si>
  <si>
    <t>PCM-20251105-00000883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</si>
  <si>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</si>
  <si>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</si>
  <si>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</si>
  <si>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</si>
  <si>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</si>
  <si>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</si>
  <si>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</si>
  <si>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</si>
  <si>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</si>
  <si>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 xml:space="preserve">SCECO Power NA, site located on main Road not able to connect PG , team make SCECO Complain and waiting their response </t>
  </si>
  <si>
    <t>PCM-20251105-00000870</t>
  </si>
  <si>
    <t>Will chekc after BHAB0836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</si>
</sst>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9"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7" totalsRowShown="0" headerRowDxfId="157" dataDxfId="156" headerRowBorderDxfId="154" tableBorderDxfId="155" totalsRowBorderDxfId="153">
  <autoFilter ref="A1:CJ1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1" totalsRowShown="0" headerRowDxfId="31" dataDxfId="30" headerRowBorderDxfId="28" tableBorderDxfId="29">
  <autoFilter ref="A1:L3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0" totalsRowShown="0" headerRowDxfId="15" dataDxfId="14" headerRowBorderDxfId="12" tableBorderDxfId="13">
  <autoFilter ref="A1:L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tabSelected="1" workbookViewId="0">
      <selection activeCell="D6" sqref="D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303.54279918981774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11051</v>
      </c>
      <c r="E3" s="134" t="s">
        <v>39021</v>
      </c>
      <c r="F3" s="135">
        <v>45966.403113425928</v>
      </c>
      <c r="G3" s="136">
        <f ca="1">IFERROR(NOW()-F3,"")</f>
        <v>8.8111689816287253E-2</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45966.491225115744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45966.491225115744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45966.491225115744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45966.491225115744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45966.491225115744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45966.491225115744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45966.491225115744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45966.491225115744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45966.491225115744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45966.491225115744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45966.491225115744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45966.491225115744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45966.491225115744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45966.491225115744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45966.491225115744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45966.491225115744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45966.491225115744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45966.491225115744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45966.491225115744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45966.491225115744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45966.491225115744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45966.491225115744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45966.491225115744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45966.491225115744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45966.491225115744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45966.491225115744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45966.491225115744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45966.491225115744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45966.491225115744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45966.491225115744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45966.491225115744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45966.491225115744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45966.491225115744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45966.491225115744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45966.491225115744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45966.491225115744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45966.491225115744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45966.491225115744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45966.491225115744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45966.491225115744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45966.491225115744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45966.491225115744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45966.491225115744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45966.491225115744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45966.491225115744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45966.491225115744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45966.491225115744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45966.491225115744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45966.491225115744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45966.491225115744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45966.491225115744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45966.491225115744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45966.491225115744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45966.491225115744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45966.491225115744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45966.491225115744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45966.491225115744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45966.491225115744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45966.491225115744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45966.491225115744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45966.491225115744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45966.491225115744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45966.491225115744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45966.491225115744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45966.491225115744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45966.491225115744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45966.491225115744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45966.491225115744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45966.491225115744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45966.491225115744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45966.491225115744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45966.491225115744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45966.491225115744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45966.491225115744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45966.491225115744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45966.491225115744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45966.491225115744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45966.491225115744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45966.491225115744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45966.491225115744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45966.491225115744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45966.491225115744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45966.491225115744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45966.491225115744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45966.491225115744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45966.491225115744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45966.491225115744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45966.491225115744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45966.491225115744</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45966.491225115744</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71D4A9C2-42D7-421F-8874-F5DB13613970}"/>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7"/>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141.49138715278241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7.7491417824130622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45966.491225115744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45966.491225115744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45966.491225115744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45966.491225115744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45966.491225115744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45966.491225115744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45966.491225115744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45966.491225115744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45966.491225115744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45966.491225115744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45966.491225115744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45966.491225115744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45966.491225115744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45966.491225115744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45966.491225115744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45966.491225115744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45966.491225115744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45966.491225115744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45966.491225115744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45966.491225115744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45966.491225115744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45966.491225115744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45966.491225115744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45966.491225115744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45966.491225115744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45966.491225115744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45966.491225115744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45966.491225115744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45966.491225115744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45966.491225115744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45966.491225115744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45966.491225115744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45966.491225115744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45966.491225115744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45966.491225115744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45966.491225115744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45966.491225115744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45966.491225115744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45966.491225115744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45966.491225115744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45966.491225115744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45966.491225115744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45966.491225115744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45966.491225115744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45966.491225115744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45966.491225115744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45966.491225115744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45966.491225115744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45966.491225115744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45966.491225115744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45966.491225115744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45966.491225115744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45966.491225115744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45966.491225115744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45966.491225115744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45966.491225115744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45966.491225115744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45966.491225115744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45966.491225115744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45966.491225115744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45966.491225115744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45966.491225115744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45966.491225115744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45966.491225115744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45966.491225115744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45966.491225115744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45966.491225115744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45966.491225115744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45966.491225115744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45966.491225115744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45966.491225115744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45966.491225115744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45966.491225115744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45966.491225115744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45966.491225115744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45966.491225115744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45966.491225115744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45966.491225115744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45966.491225115744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45966.491225115744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45966.491225115744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45966.491225115744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45966.491225115744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45966.491225115744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45966.491225115744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45966.491225115744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45966.491225115744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45966.491225115744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45966.491225115744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45966.491225115744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45966.491225115744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45966.491225115744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45966.491225115744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45966.491225115744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45966.491225115744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45966.491225115744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45966.491225115744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45966.491225115744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45966.491225115744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45966.491225115744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45966.491225115744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45966.491225115744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60"/>
      <c r="B107" s="161" t="str">
        <f>IFERROR(VLOOKUP(D107,DB!A:K,11,0),"")</f>
        <v/>
      </c>
      <c r="C107" s="161"/>
      <c r="D107" s="161"/>
      <c r="E107" s="162"/>
      <c r="F107" s="163"/>
      <c r="G107" s="164">
        <f ca="1">IFERROR(NOW()-F107,"-")</f>
        <v>45966.491225115744</v>
      </c>
      <c r="H107" s="163"/>
      <c r="I107" s="161" t="str">
        <f>IFERROR(VLOOKUP(D107,DB!A:F,6,0),"")</f>
        <v/>
      </c>
      <c r="J107" s="161" t="str">
        <f>IFERROR(VLOOKUP(D107,DB!A:G,7,0),"")</f>
        <v/>
      </c>
      <c r="K107" s="165"/>
      <c r="L107" s="161" t="str">
        <f>IFERROR(VLOOKUP(D107,DB!A:I,9,0),"")</f>
        <v/>
      </c>
      <c r="M107" s="161"/>
      <c r="N107" s="161"/>
      <c r="O107" s="161"/>
      <c r="P107" s="161"/>
      <c r="Q107" s="161"/>
      <c r="R107" s="161"/>
      <c r="S107" s="161"/>
      <c r="T107" s="161"/>
      <c r="U107" s="161"/>
      <c r="V107" s="161"/>
      <c r="W107" s="161"/>
      <c r="X107" s="161"/>
      <c r="Y107" s="161"/>
      <c r="Z107" s="161"/>
      <c r="AA107" s="161"/>
      <c r="AB107" s="161"/>
      <c r="AC107" s="161"/>
      <c r="AD107" s="161"/>
      <c r="AE107" s="161"/>
      <c r="AF107" s="161"/>
      <c r="AG107" s="161"/>
      <c r="AH107" s="161"/>
      <c r="AI107" s="161"/>
      <c r="AJ107" s="161"/>
      <c r="AK107" s="161"/>
      <c r="AL107" s="161"/>
      <c r="AM107" s="161"/>
      <c r="AN107" s="161"/>
      <c r="AO107" s="161"/>
      <c r="AP107" s="161"/>
      <c r="AQ107" s="161"/>
      <c r="AR107" s="161"/>
      <c r="AS107" s="161"/>
      <c r="AT107" s="161"/>
      <c r="AU107" s="161"/>
      <c r="AV107" s="161"/>
      <c r="AW107" s="161"/>
      <c r="AX107" s="161"/>
      <c r="AY107" s="161"/>
      <c r="AZ107" s="161"/>
      <c r="BA107" s="161"/>
      <c r="BB107" s="161"/>
      <c r="BC107" s="161"/>
      <c r="BD107" s="161"/>
      <c r="BE107" s="161"/>
      <c r="BF107" s="161"/>
      <c r="BG107" s="161"/>
      <c r="BH107" s="161"/>
      <c r="BI107" s="161"/>
      <c r="BJ107" s="161"/>
      <c r="BK107" s="161"/>
      <c r="BL107" s="161"/>
      <c r="BM107" s="161"/>
      <c r="BN107" s="161"/>
      <c r="BO107" s="161"/>
      <c r="BP107" s="161"/>
      <c r="BQ107" s="161"/>
      <c r="BR107" s="161"/>
      <c r="BS107" s="161"/>
      <c r="BT107" s="161"/>
      <c r="BU107" s="161"/>
      <c r="BV107" s="161"/>
      <c r="BW107" s="161"/>
      <c r="BX107" s="161"/>
      <c r="BY107" s="161"/>
      <c r="BZ107" s="161"/>
      <c r="CA107" s="161"/>
      <c r="CB107" s="161"/>
      <c r="CC107" s="161"/>
      <c r="CD107" s="161"/>
      <c r="CE107" s="161"/>
      <c r="CF107" s="161"/>
      <c r="CG107" s="161"/>
      <c r="CH107" s="161"/>
      <c r="CI107" s="161"/>
      <c r="CJ107" s="166"/>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3</v>
      </c>
      <c r="D2" s="62" t="s">
        <v>24942</v>
      </c>
      <c r="E2" s="18" t="s">
        <v>39021</v>
      </c>
      <c r="F2" s="20">
        <v>45966.364872685182</v>
      </c>
      <c r="G2" s="21">
        <f t="shared" ref="G2:G26" ca="1" si="0">IFERROR(NOW()-F2,"-")</f>
        <v>0.12635243056138279</v>
      </c>
      <c r="H2" s="22">
        <v>45966.464120370372</v>
      </c>
      <c r="I2" s="19" t="str">
        <f>IFERROR(VLOOKUP(D2,DB!A:F,6,0),"")</f>
        <v>SCECO</v>
      </c>
      <c r="J2" s="18" t="str">
        <f>IFERROR(VLOOKUP(D2,DB!A:G,7,0),"")</f>
        <v>Vandalized</v>
      </c>
      <c r="K2" s="46" t="s">
        <v>39110</v>
      </c>
      <c r="L2" s="23" t="str">
        <f>IFERROR(VLOOKUP(D2,DB!A:I,9,0),"")</f>
        <v>Latis</v>
      </c>
    </row>
    <row r="3" spans="1:13" ht="15" customHeight="1">
      <c r="A3" s="19"/>
      <c r="B3" s="62" t="str">
        <f>IFERROR(VLOOKUP(D3,DB!A:K,11,0),"")</f>
        <v/>
      </c>
      <c r="C3" s="18"/>
      <c r="D3"/>
      <c r="E3" s="18"/>
      <c r="F3" s="20"/>
      <c r="G3" s="21">
        <f t="shared" ca="1" si="0"/>
        <v>45966.491225115744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45966.491225115744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45966.491225115744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45966.491225115744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45966.491225115744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45966.491225115744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45966.491225115744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45966.491225115744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45966.491225115744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45966.491225115744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45966.491225115744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45966.491225115744</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45966.491225115744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45966.491225115744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45966.491225115744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45966.491225115744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45966.491225115744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45966.491225115744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45966.491225115744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45966.491225115744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45966.491225115744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45966.491225115744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45966.491225115744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45966.491225115744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45966.491225115744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45966.491225115744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45966.491225115744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45966.491225115744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45966.491225115744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45966.491225115744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45966.491225115744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45966.491225115744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45966.491225115744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45966.491225115744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45966.491225115744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45966.491225115744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45966.491225115744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45966.491225115744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45966.491225115744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45966.491225115744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45966.491225115744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45966.491225115744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45966.491225115744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45966.491225115744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45966.491225115744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45966.491225115744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45966.491225115744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45966.491225115744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45966.491225115744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45966.491225115744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45966.491225115744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45966.491225115744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45966.491225115744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45966.491225115744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45966.491225115744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45966.491225115744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45966.491225115744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45966.491225115744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45966.491225115744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45966.491225115744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45966.491225115744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45966.491225115744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45966.491225115744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45966.491225115744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45966.491225115744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45966.491225115744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45966.491225115744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45966.491225115744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45966.491225115744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45966.491225115744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45966.491225115744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45966.491225115744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45966.491225115744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45966.491225115744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45966.491225115744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45966.491225115744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45966.491225115744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45966.491225115744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45966.491225115744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45966.491225115744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45966.491225115744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45966.491225115744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45966.491225115744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45966.491225115744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45966.491225115744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45966.491225115744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45966.491225115744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45966.491225115744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45966.491225115744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45966.491225115744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45966.491225115744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45966.491225115744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45966.491225115744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45966.491225115744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45966.491225115744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45966.491225115744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45966.491225115744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45966.491225115744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45966.491225115744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45966.491225115744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45966.491225115744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45966.491225115744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45966.491225115744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45966.491225115744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45966.491225115744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45966.491225115744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45966.491225115744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45966.491225115744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45966.491225115744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45966.491225115744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45966.491225115744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45966.491225115744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45966.491225115744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45966.491225115744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45966.491225115744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45966.491225115744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45966.491225115744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45966.491225115744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45966.491225115744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45966.491225115744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45966.491225115744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45966.491225115744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45966.491225115744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45966.491225115744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45966.491225115744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45966.491225115744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45966.491225115744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45966.491225115744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45966.491225115744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45966.491225115744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45966.491225115744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45966.491225115744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45966.491225115744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45966.491225115744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45966.491225115744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45966.491225115744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45966.491225115744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45966.491225115744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45966.491225115744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45966.491225115744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45966.491225115744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45966.491225115744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45966.491225115744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45966.491225115744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45966.491225115744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45966.491225115744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45966.491225115744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45966.491225115744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45966.491225115744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45966.491225115744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45966.491225115744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45966.491225115744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45966.491225115744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45966.491225115744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45966.491225115744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45966.491225115744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45966.491225115744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45966.491225115744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45966.491225115744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45966.491225115744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45966.491225115744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45966.491225115744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45966.491225115744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45966.491225115744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45966.491225115744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45966.491225115744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45966.491225115744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45966.491225115744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45966.491225115744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45966.491225115744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45966.491225115744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45966.491225115744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45966.491225115744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45966.491225115744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45966.491225115744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45966.491225115744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45966.491225115744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45966.491225115744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45966.491225115744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45966.491225115744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45966.491225115744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45966.491225115744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45966.491225115744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45966.491225115744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45966.491225115744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45966.491225115744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45966.491225347221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45966.491225347221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45966.491225347221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45966.491225347221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45966.491225347221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45966.491225347221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45966.491225347221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45966.491225347221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45966.491225347221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45966.491225347221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45966.491225347221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45966.491225347221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45966.491225347221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45966.491225347221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45966.491225347221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45966.491225347221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45966.491225347221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45966.491225347221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45966.491225347221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45966.491225347221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45966.491225347221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45966.491225347221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45966.491225347221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45966.491225347221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45966.491225347221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45966.491225347221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45966.491225347221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45966.491225347221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45966.491225347221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45966.491225347221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45966.491225347221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45966.491225347221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45966.491225347221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45966.491225347221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45966.491225347221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45966.491225347221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45966.491225347221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45966.491225347221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45966.491225347221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45966.491225347221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45966.491225347221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45966.491225347221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45966.491225347221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45966.491225347221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45966.491225347221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45966.491225347221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45966.491225347221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45966.491225347221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45966.491225347221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45966.491225347221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45966.491225347221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45966.491225347221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45966.491225347221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45966.491225347221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45966.491225347221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45966.491225347221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45966.491225347221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45966.491225347221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45966.491225347221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45966.491225347221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45966.491225347221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45966.491225347221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45966.491225347221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45966.491225347221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45966.491225347221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45966.491225347221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45966.491225347221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45966.491225347221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45966.491225347221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45966.491225347221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45966.491225347221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45966.491225347221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45966.491225347221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45966.491225347221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45966.491225347221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45966.491225347221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45966.491225347221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45966.491225347221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45966.491225347221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45966.491225347221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45966.491225347221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45966.491225347221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45966.491225347221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45966.491225347221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45966.491225347221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45966.491225347221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45966.491225347221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45966.491225347221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45966.491225347221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45966.491225347221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45966.491225347221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45966.491225347221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45966.491225347221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45966.491225347221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45966.491225347221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45966.491225347221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45966.491225347221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45966.491225347221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45966.491225347221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45966.491225347221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45966.491225347221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45966.491225347221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45966.491225347221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45966.491225347221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45966.491225347221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45966.491225347221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45966.491225347221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45966.491225347221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45966.491225347221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45966.491225347221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45966.491225347221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45966.491225347221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45966.491225347221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45966.491225347221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45966.491225347221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45966.491225347221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45966.491225347221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45966.491225347221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45966.491225347221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45966.491225347221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45966.491225347221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45966.491225347221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45966.491225347221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45966.491225347221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45966.491225347221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45966.491225347221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45966.491225347221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45966.491225347221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45966.491225347221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45966.491225347221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45966.491225347221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45966.491225347221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45966.491225347221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45966.491225347221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45966.491225347221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45966.491225347221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45966.491225347221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45966.491225347221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45966.491225347221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45966.491225347221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45966.491225347221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45966.491225347221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45966.491225347221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45966.491225347221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45966.491225347221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45966.491225347221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45966.491225347221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45966.491225347221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45966.491225347221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45966.491225347221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45966.491225347221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45966.491225347221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45966.491225347221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45966.491225347221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45966.491225347221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45966.491225347221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45966.491225347221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45966.491225347221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45966.491225347221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45966.491225347221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45966.491225347221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45966.491225347221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45966.491225347221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45966.491225347221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45966.491225347221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45966.491225347221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45966.491225347221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45966.491225347221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45966.491225347221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45966.491225347221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45966.491225347221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45966.491225347221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45966.491225347221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45966.491225347221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45966.491225347221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45966.491225347221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45966.491225347221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45966.491225347221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45966.491225347221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45966.491225347221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45966.491225347221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45966.491225347221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45966.491225347221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45966.491225347221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45966.491225347221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45966.491225347221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45966.491225347221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45966.491225347221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45966.491225347221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45966.491225347221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45966.491225347221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45966.491225347221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45966.491225347221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45966.491225347221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45966.491225347221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45966.491225347221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45966.491225347221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45966.491225347221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45966.491225347221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45966.491225347221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45966.491225347221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45966.491225347221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45966.491225347221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45966.491225347221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45966.491225347221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45966.491225347221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45966.491225347221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45966.491225347221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45966.491225347221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45966.491225347221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45966.491225347221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45966.491225347221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45966.491225347221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45966.491225347221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45966.491225347221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45966.491225347221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45966.491225347221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45966.491225347221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45966.491225347221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45966.491225347221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45966.491225347221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45966.491225347221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45966.491225347221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45966.491225347221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45966.491225347221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45966.491225347221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45966.491225347221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45966.491225347221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45966.491225347221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45966.491225347221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45966.491225347221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45966.491225347221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45966.491225347221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45966.491225347221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45966.491225347221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45966.491225347221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45966.491225347221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45966.491225347221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45966.491225347221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45966.491225347221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45966.491225347221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45966.491225347221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45966.491225347221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45966.491225347221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45966.491225347221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45966.491225347221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45966.491225347221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45966.491225347221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45966.491225347221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45966.491225347221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45966.491225347221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45966.491225347221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45966.491225347221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45966.491225347221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45966.491225347221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45966.491225347221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45966.491225347221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45966.491225347221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45966.491225347221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45966.491225347221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45966.491225347221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45966.491225347221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45966.491225347221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45966.491225347221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45966.491225347221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45966.491225347221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45966.491225347221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45966.491225347221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45966.491225347221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45966.491225347221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45966.491225347221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45966.491225347221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45966.491225347221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45966.491225347221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45966.491225347221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45966.491225347221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45966.491225347221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45966.491225347221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45966.491225347221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45966.491225347221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45966.491225347221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45966.491225347221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45966.491225347221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45966.491225347221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45966.491225347221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45966.491225347221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45966.491225347221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45966.491225347221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45966.491225347221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45966.491225347221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45966.491225347221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45966.491225347221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45966.491225347221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45966.491225347221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45966.491225347221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45966.491225347221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45966.491225347221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45966.491225347221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45966.491225347221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45966.491225347221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45966.491225347221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45966.491225347221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45966.491225347221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45966.491225347221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45966.491225347221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45966.491225347221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45966.491225347221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45966.491225347221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45966.491225347221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45966.491225347221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45966.491225347221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45966.491225347221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45966.491225347221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45966.491225347221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45966.491225347221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45966.491225347221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45966.491225347221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45966.491225347221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45966.491225347221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45966.491225347221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45966.491225347221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45966.491225347221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45966.491225347221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45966.491225347221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45966.491225347221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45966.491225347221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45966.491225347221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45966.491225347221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45966.491225347221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45966.491225347221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45966.491225347221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45966.491225347221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45966.491225347221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45966.491225347221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45966.491225347221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45966.491225347221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45966.491225347221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45966.491225347221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45966.491225347221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45966.491225347221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45966.491225347221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45966.491225347221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45966.491225347221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45966.491225347221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45966.491225347221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45966.491225347221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45966.491225347221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45966.491225347221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45966.491225347221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45966.491225347221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45966.491225347221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45966.491225347221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45966.491225347221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45966.491225347221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45966.491225347221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45966.491225347221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45966.491225347221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45966.491225347221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45966.491225347221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45966.491225347221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45966.491225347221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45966.491225347221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45966.491225347221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45966.491225347221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45966.491225347221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45966.491225347221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45966.491225347221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45966.491225347221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45966.491225347221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45966.491225347221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45966.491225347221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45966.491225347221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45966.491225347221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45966.491225347221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45966.491225347221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45966.491225347221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45966.491225347221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45966.491225347221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45966.491225347221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45966.491225347221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45966.491225347221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45966.491225347221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45966.491225347221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45966.491225347221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45966.491225347221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45966.491225347221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45966.491225347221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45966.491225347221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45966.491225347221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45966.491225347221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45966.491225347221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45966.491225347221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45966.491225347221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45966.491225347221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45966.491225347221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45966.491225347221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45966.491225347221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45966.491225347221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45966.491225347221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45966.491225347221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45966.491225347221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45966.491225347221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45966.491225347221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45966.491225347221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45966.491225347221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45966.491225347221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45966.491225347221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45966.491225347221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45966.491225347221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45966.491225347221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45966.491225347221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45966.491225347221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45966.491225347221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45966.491225347221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45966.491225347221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45966.491225347221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45966.491225347221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45966.491225347221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45966.491225347221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45966.491225347221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45966.491225347221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45966.491225347221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45966.491225347221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45966.491225347221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45966.491225347221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45966.491225347221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45966.491225347221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45966.491225347221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45966.491225347221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45966.491225347221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45966.491225347221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45966.491225347221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45966.491225347221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45966.491225347221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45966.491225347221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45966.491225347221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45966.491225347221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45966.491225347221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45966.491225347221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45966.491225347221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45966.491225347221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45966.491225347221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45966.491225347221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45966.491225347221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45966.491225347221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45966.491225347221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45966.491225347221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45966.491225347221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45966.491225347221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45966.491225347221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45966.491225347221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45966.491225347221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45966.491225347221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45966.491225347221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45966.491225347221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45966.491225347221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45966.491225347221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45966.491225347221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45966.491225347221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45966.491225347221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45966.491225347221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45966.491225347221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45966.491225347221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45966.491225347221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45966.491225347221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45966.491225347221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45966.491225347221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45966.491225347221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45966.491225347221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45966.491225347221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45966.491225347221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45966.491225347221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45966.491225347221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45966.491225347221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45966.491225347221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45966.491225347221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45966.491225347221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45966.491225347221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45966.491225347221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45966.491225347221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45966.491225347221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45966.491225347221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45966.491225347221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45966.491225347221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45966.491225347221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45966.491225347221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45966.491225347221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45966.491225347221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45966.491225347221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45966.491225347221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45966.491225347221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45966.491225347221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45966.491225347221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45966.491225347221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45966.491225347221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45966.491225347221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45966.491225347221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45966.491225347221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45966.491225347221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45966.491225347221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45966.491225347221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45966.491225347221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45966.491225347221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45966.491225347221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45966.491225347221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45966.491225347221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45966.491225347221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45966.491225347221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45966.491225347221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45966.491225347221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45966.491225347221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45966.491225347221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45966.491225347221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45966.491225347221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45966.491225347221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45966.491225347221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45966.491225347221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45966.491225347221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45966.491225347221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45966.491225347221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45966.491225347221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45966.491225347221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45966.491225347221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45966.491225347221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45966.491225347221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45966.491225347221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45966.491225347221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45966.491225347221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45966.491225347221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45966.491225347221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45966.491225347221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45966.491225347221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45966.491225347221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45966.491225347221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45966.491225347221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45966.491225347221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45966.491225347221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45966.491225347221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45966.491225347221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45966.491225347221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45966.491225347221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45966.491225347221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45966.491225347221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45966.491225347221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45966.491225347221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45966.491225347221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45966.491225347221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45966.491225347221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45966.491225347221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45966.491225347221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45966.491225347221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45966.491225347221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45966.491225347221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45966.491225347221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45966.491225347221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45966.491225347221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45966.491225347221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45966.491225347221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45966.491225347221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45966.491225347221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45966.491225347221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45966.491225347221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45966.491225347221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45966.491225347221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45966.491225347221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45966.491225347221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45966.491225347221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45966.491225347221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45966.491225347221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45966.491225347221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45966.491225347221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45966.491225347221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45966.491225347221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45966.491225347221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45966.491225347221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45966.491225347221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45966.491225347221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45966.491225347221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45966.491225347221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45966.491225347221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45966.491225347221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45966.491225347221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45966.491225347221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45966.491225347221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45966.491225347221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45966.491225347221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45966.491225347221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45966.491225347221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45966.491225347221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45966.491225347221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45966.491225347221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45966.491225347221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45966.491225347221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45966.491225347221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45966.491225347221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45966.491225347221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45966.491225347221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45966.491225347221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45966.491225347221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45966.491225347221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45966.491225347221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45966.491225347221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45966.491225347221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45966.491225347221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45966.491225347221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45966.491225347221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45966.491225347221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45966.491225347221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45966.491225347221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45966.491225347221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45966.491225347221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45966.491225347221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45966.491225347221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45966.491225347221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45966.491225347221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45966.491225347221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45966.491225347221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45966.491225347221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45966.491225347221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45966.491225347221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45966.491225347221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45966.491225347221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45966.491225347221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45966.491225347221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45966.491225347221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45966.491225347221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45966.491225347221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45966.491225347221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45966.491225347221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45966.491225347221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45966.491225347221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45966.491225347221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45966.491225347221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45966.491225347221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45966.491225347221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45966.491225347221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45966.491225347221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45966.491225347221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45966.491225347221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45966.491225347221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45966.491225347221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45966.491225347221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45966.491225347221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45966.491225347221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45966.491225347221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45966.491225347221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45966.491225347221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45966.491225347221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45966.491225347221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45966.491225347221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45966.491225347221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45966.491225347221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45966.491225347221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45966.491225347221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45966.491225347221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45966.491225347221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45966.491225347221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45966.491225347221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45966.491225347221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45966.491225347221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45966.491225347221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45966.491225347221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45966.491225347221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45966.491225347221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45966.491225347221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45966.491225347221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45966.491225347221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45966.491225347221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45966.491225347221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45966.491225347221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45966.491225347221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45966.491225347221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45966.491225347221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45966.491225347221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45966.491225347221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45966.491225347221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45966.491225347221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45966.491225347221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45966.491225347221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45966.491225347221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45966.491225347221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45966.491225347221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45966.491225347221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45966.491225347221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45966.491225347221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45966.491225347221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45966.491225347221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45966.491225347221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45966.491225347221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45966.491225347221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45966.491225347221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45966.491225347221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45966.491225347221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45966.491225347221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45966.491225347221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45966.491225347221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45966.491225347221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45966.491225347221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45966.491225347221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45966.491225347221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45966.491225347221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45966.491225347221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45966.491225347221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45966.491225347221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45966.491225347221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45966.491225347221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45966.491225347221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45966.491225347221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45966.491225347221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45966.491225347221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45966.491225347221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45966.491225347221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45966.491225347221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45966.491225347221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45966.491225347221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45966.491225347221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45966.491225347221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45966.491225347221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45966.491225347221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45966.491225347221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45966.491225347221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45966.491225347221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45966.491225347221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45966.491225347221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45966.491225347221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45966.491225347221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45966.491225347221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45966.491225347221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45966.491225347221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45966.491225347221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45966.491225347221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45966.491225347221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45966.491225347221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45966.491225347221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45966.491225347221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45966.491225347221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45966.491225347221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45966.491225347221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45966.491225347221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45966.491225347221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45966.491225347221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45966.491225347221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45966.491225347221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45966.491225347221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45966.491225347221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45966.491225347221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45966.491225347221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45966.491225347221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45966.491225347221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45966.491225347221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45966.491225347221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45966.491225347221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45966.491225347221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45966.491225347221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45966.491225347221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45966.491225347221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45966.491225347221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45966.491225347221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45966.491225347221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45966.491225347221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45966.491225347221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45966.491225347221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45966.491225347221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45966.491225347221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45966.491225347221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45966.491225347221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45966.491225347221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45966.491225347221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45966.491225347221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45966.491225347221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45966.491225347221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45966.491225347221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45966.491225347221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45966.491225347221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45966.491225347221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45966.491225347221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45966.491225347221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45966.491225347221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45966.491225347221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45966.491225347221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45966.491225347221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45966.491225347221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45966.491225347221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45966.491225347221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45966.491225347221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45966.491225347221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45966.491225347221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45966.491225347221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45966.491225347221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45966.491225347221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45966.491225347221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45966.491225347221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45966.491225347221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45966.491225347221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45966.491225347221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45966.491225347221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45966.491225347221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45966.491225347221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45966.491225347221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45966.491225347221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45966.491225347221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45966.491225347221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45966.491225347221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45966.491225347221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45966.491225347221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45966.491225347221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45966.491225347221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45966.491225347221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45966.491225347221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45966.491225347221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45966.491225347221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45966.491225347221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45966.491225347221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45966.491225347221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45966.491225347221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45966.491225347221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45966.491225347221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45966.491225347221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45966.491225347221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45966.491225347221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45966.491225347221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45966.491225347221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45966.491225347221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45966.491225347221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45966.491225347221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45966.491225347221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45966.491225347221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45966.491225347221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45966.491225347221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45966.491225347221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45966.491225347221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45966.491225347221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45966.491225347221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45966.491225347221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45966.491225347221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45966.491225347221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45966.491225347221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45966.491225347221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45966.491225347221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45966.491225347221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45966.491225347221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45966.491225347221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45966.491225347221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45966.491225347221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45966.491225347221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45966.491225347221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45966.491225347221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45966.491225347221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45966.491225347221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45966.491225347221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45966.491225347221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45966.491225347221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45966.491225347221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45966.491225347221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45966.491225347221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45966.491225347221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45966.491225347221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45966.491225347221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45966.491225347221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45966.491225347221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45966.491225347221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45966.491225347221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45966.491225347221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45966.491225347221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45966.491225347221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45966.491225347221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45966.491225347221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45966.491225347221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45966.491225347221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45966.491225347221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45966.491225347221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45966.491225347221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45966.491225347221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45966.491225347221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45966.491225347221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45966.491225347221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45966.491225347221</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263.01050752314768</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45966.491225115744</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45966.491225115744</v>
      </c>
      <c r="H4" s="98">
        <v>45966.313194444447</v>
      </c>
      <c r="I4" s="98" t="str">
        <f>IFERROR(VLOOKUP(D4,DB!A:F,6,0),"")</f>
        <v>SCECO</v>
      </c>
      <c r="J4" s="98" t="str">
        <f>IFERROR(VLOOKUP(D4,DB!A:G,7,0),"")</f>
        <v>Dead</v>
      </c>
      <c r="K4" s="100" t="s">
        <v>39116</v>
      </c>
      <c r="L4" s="93" t="str">
        <f>IFERROR(VLOOKUP(D4,DB!A:I,9,0),"")</f>
        <v>Latis</v>
      </c>
    </row>
    <row r="5" spans="1:16" ht="15" customHeight="1">
      <c r="A5" s="118" t="s">
        <v>39117</v>
      </c>
      <c r="B5" s="118" t="str">
        <f>IFERROR(VLOOKUP(D5,DB!A:K,11,0),"")</f>
        <v>R4</v>
      </c>
      <c r="C5" s="119">
        <v>1</v>
      </c>
      <c r="D5" s="120" t="s">
        <v>36615</v>
      </c>
      <c r="E5" s="97" t="s">
        <v>39021</v>
      </c>
      <c r="F5" s="122">
        <v>45966.454050925924</v>
      </c>
      <c r="G5" s="123">
        <f ca="1">IFERROR(NOW()-F5,"")</f>
        <v>3.7174189819779713E-2</v>
      </c>
      <c r="H5" s="122">
        <v>45966.453611111108</v>
      </c>
      <c r="I5" s="118" t="str">
        <f>IFERROR(VLOOKUP(D5,DB!A:F,6,0),"")</f>
        <v>SCECO</v>
      </c>
      <c r="J5" s="118" t="str">
        <f>IFERROR(VLOOKUP(D5,DB!A:G,7,0),"")</f>
        <v>Good</v>
      </c>
      <c r="K5" s="124" t="s">
        <v>39118</v>
      </c>
      <c r="L5" s="120" t="str">
        <f>IFERROR(VLOOKUP(D5,DB!A:I,9,0),"")</f>
        <v>Latis</v>
      </c>
    </row>
    <row r="6" spans="1:16" ht="15" customHeight="1">
      <c r="A6" s="118" t="s">
        <v>39114</v>
      </c>
      <c r="B6" s="118" t="str">
        <f>IFERROR(VLOOKUP(D6,DB!A:K,11,0),"")</f>
        <v>R4</v>
      </c>
      <c r="C6" s="119">
        <v>1</v>
      </c>
      <c r="D6" s="120" t="s">
        <v>35761</v>
      </c>
      <c r="E6" s="97" t="s">
        <v>39021</v>
      </c>
      <c r="F6" s="122"/>
      <c r="G6" s="123">
        <f ca="1">IFERROR(NOW()-F6,"")</f>
        <v>45966.491225115744</v>
      </c>
      <c r="H6" s="122">
        <v>45966.406354166669</v>
      </c>
      <c r="I6" s="118" t="str">
        <f>IFERROR(VLOOKUP(D6,DB!A:F,6,0),"")</f>
        <v>SCECO</v>
      </c>
      <c r="J6" s="118" t="str">
        <f>IFERROR(VLOOKUP(D6,DB!A:G,7,0),"")</f>
        <v>Dead</v>
      </c>
      <c r="K6" s="124" t="s">
        <v>39119</v>
      </c>
      <c r="L6" s="120" t="str">
        <f>IFERROR(VLOOKUP(D6,DB!A:I,9,0),"")</f>
        <v>Latis</v>
      </c>
    </row>
    <row r="7" spans="1:16" ht="15" customHeight="1">
      <c r="A7" s="118" t="s">
        <v>39114</v>
      </c>
      <c r="B7" s="118" t="str">
        <f>IFERROR(VLOOKUP(D7,DB!A:K,11,0),"")</f>
        <v>R4</v>
      </c>
      <c r="C7" s="119">
        <v>1</v>
      </c>
      <c r="D7" s="93" t="s">
        <v>36816</v>
      </c>
      <c r="E7" s="97" t="s">
        <v>39021</v>
      </c>
      <c r="F7" s="122"/>
      <c r="G7" s="123">
        <f ca="1">IFERROR(NOW()-F7,"")</f>
        <v>45966.491225115744</v>
      </c>
      <c r="H7" s="122">
        <v>45966.44809027778</v>
      </c>
      <c r="I7" s="118" t="str">
        <f>IFERROR(VLOOKUP(D7,DB!A:F,6,0),"")</f>
        <v>SCECO</v>
      </c>
      <c r="J7" s="118" t="str">
        <f>IFERROR(VLOOKUP(D7,DB!A:G,7,0),"")</f>
        <v>Dead+Dead</v>
      </c>
      <c r="K7" s="124" t="s">
        <v>39120</v>
      </c>
      <c r="L7" s="120" t="str">
        <f>IFERROR(VLOOKUP(D7,DB!A:I,9,0),"")</f>
        <v>Latis</v>
      </c>
    </row>
    <row r="8" spans="1:16" ht="15" customHeight="1">
      <c r="A8" s="118" t="s">
        <v>39114</v>
      </c>
      <c r="B8" s="118" t="str">
        <f>IFERROR(VLOOKUP(D8,DB!A:K,11,0),"")</f>
        <v>R4</v>
      </c>
      <c r="C8" s="119">
        <v>1</v>
      </c>
      <c r="D8" s="93" t="s">
        <v>37238</v>
      </c>
      <c r="E8" s="97" t="s">
        <v>39021</v>
      </c>
      <c r="F8" s="122"/>
      <c r="G8" s="123">
        <f ca="1">IFERROR(NOW()-F8,"")</f>
        <v>45966.491225115744</v>
      </c>
      <c r="H8" s="122">
        <v>45966.43478009259</v>
      </c>
      <c r="I8" s="118" t="str">
        <f>IFERROR(VLOOKUP(D8,DB!A:F,6,0),"")</f>
        <v>Generator-SG</v>
      </c>
      <c r="J8" s="118" t="str">
        <f>IFERROR(VLOOKUP(D8,DB!A:G,7,0),"")</f>
        <v>Dead</v>
      </c>
      <c r="K8" s="124" t="s">
        <v>39120</v>
      </c>
      <c r="L8" s="120" t="str">
        <f>IFERROR(VLOOKUP(D8,DB!A:I,9,0),"")</f>
        <v>Latis</v>
      </c>
    </row>
    <row r="9" spans="1:16" ht="15" customHeight="1">
      <c r="A9" s="118" t="s">
        <v>39121</v>
      </c>
      <c r="B9" s="118" t="str">
        <f>IFERROR(VLOOKUP(D9,DB!A:K,11,0),"")</f>
        <v>R4</v>
      </c>
      <c r="C9" s="119">
        <v>4</v>
      </c>
      <c r="D9" s="120" t="s">
        <v>36555</v>
      </c>
      <c r="E9" s="97" t="s">
        <v>39021</v>
      </c>
      <c r="F9" s="122">
        <v>45966.468680555554</v>
      </c>
      <c r="G9" s="123">
        <f ca="1">IFERROR(NOW()-F9,"")</f>
        <v>2.2544560189999174E-2</v>
      </c>
      <c r="H9" s="122">
        <v>45966.457743055558</v>
      </c>
      <c r="I9" s="118" t="str">
        <f>IFERROR(VLOOKUP(D9,DB!A:F,6,0),"")</f>
        <v>SCECO+STB</v>
      </c>
      <c r="J9" s="118" t="str">
        <f>IFERROR(VLOOKUP(D9,DB!A:G,7,0),"")</f>
        <v>Dead</v>
      </c>
      <c r="K9" s="124" t="s">
        <v>39120</v>
      </c>
      <c r="L9" s="120" t="str">
        <f>IFERROR(VLOOKUP(D9,DB!A:I,9,0),"")</f>
        <v>Latis</v>
      </c>
    </row>
    <row r="10" spans="1:16" ht="15" customHeight="1">
      <c r="A10" s="118"/>
      <c r="B10" s="118" t="str">
        <f>IFERROR(VLOOKUP(D10,DB!A:K,11,0),"")</f>
        <v/>
      </c>
      <c r="C10" s="119"/>
      <c r="D10" s="120"/>
      <c r="E10" s="97"/>
      <c r="F10" s="122"/>
      <c r="G10" s="123">
        <f ca="1">IFERROR(NOW()-F10,"")</f>
        <v>45966.491225115744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45966.491225115744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45966.491225115744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45966.491225115744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45966.491225115744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45966.491225115744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45966.491225115744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45966.491225115744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45966.491225115744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45966.491225115744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45966.491225115744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45966.491225115744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45966.491225115744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45966.491225115744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45966.491225115744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45966.491225115744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45966.491225115744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45966.491225115744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45966.491225115744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45966.491225115744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45966.491225115744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45966.491225115744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45966.491225115744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45966.491225115744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45966.491225115744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45966.491225115744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45966.491225115744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45966.491225115744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45966.491225115744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45966.491225115744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45966.491225115744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45966.491225115744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45966.491225115744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45966.491225115744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45966.491225115744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45966.491225115744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45966.491225115744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45966.491225115744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45966.491225115744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45966.491225115744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45966.491225115744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45966.491225115744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45966.491225115744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45966.491225115744</v>
      </c>
      <c r="H53" s="122"/>
      <c r="I53" s="118" t="str">
        <f>IFERROR(VLOOKUP(D53,DB!A:F,6,0),"")</f>
        <v/>
      </c>
      <c r="J53" s="118" t="str">
        <f>IFERROR(VLOOKUP(D53,DB!A:G,7,0),"")</f>
        <v/>
      </c>
      <c r="K53" s="124"/>
      <c r="L53" s="120" t="str">
        <f>IFERROR(VLOOKUP(D53,DB!A:I,9,0),"")</f>
        <v/>
      </c>
    </row>
    <row r="54" spans="1:12" ht="15" customHeight="1">
      <c r="A54" s="125"/>
      <c r="B54" s="125" t="str">
        <f>IFERROR(VLOOKUP(D54,DB!A:K,11,0),"")</f>
        <v/>
      </c>
      <c r="C54" s="126"/>
      <c r="D54" s="127"/>
      <c r="E54" s="128"/>
      <c r="F54" s="129"/>
      <c r="G54" s="130">
        <f ca="1">IFERROR(NOW()-F54,"")</f>
        <v>45966.491225115744</v>
      </c>
      <c r="H54" s="129"/>
      <c r="I54" s="125" t="str">
        <f>IFERROR(VLOOKUP(D54,DB!A:F,6,0),"")</f>
        <v/>
      </c>
      <c r="J54" s="125" t="str">
        <f>IFERROR(VLOOKUP(D54,DB!A:G,7,0),"")</f>
        <v/>
      </c>
      <c r="K54" s="131"/>
      <c r="L54" s="127" t="str">
        <f>IFERROR(VLOOKUP(D54,DB!A:I,9,0),"")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74.659164930555562</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40.302347800927237</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17.830114004631469</v>
      </c>
      <c r="H4" s="152">
        <v>45948.661111111112</v>
      </c>
      <c r="I4" s="151" t="str">
        <f>IFERROR(VLOOKUP(D4,DB!A:F,6,0),"")</f>
        <v>SCECO</v>
      </c>
      <c r="J4" s="151" t="str">
        <f>IFERROR(VLOOKUP(D4,DB!A:G,7,0),"")</f>
        <v>Dead</v>
      </c>
      <c r="K4" s="151" t="s">
        <v>39127</v>
      </c>
      <c r="L4" s="151" t="str">
        <f>IFERROR(VLOOKUP(D4,DB!A:I,9,0),"")</f>
        <v>Latis</v>
      </c>
    </row>
    <row r="5" spans="1:13" ht="30.75">
      <c r="A5" s="151" t="s">
        <v>39128</v>
      </c>
      <c r="B5" s="151" t="str">
        <f>IFERROR(VLOOKUP(D5,DB!A:K,11,0),"")</f>
        <v>R5</v>
      </c>
      <c r="C5" s="151">
        <v>2</v>
      </c>
      <c r="D5" s="151" t="s">
        <v>38236</v>
      </c>
      <c r="E5" s="151" t="s">
        <v>39021</v>
      </c>
      <c r="F5" s="152">
        <v>45966.368854166663</v>
      </c>
      <c r="G5" s="153">
        <f ca="1">IFERROR(NOW()-F5,"")</f>
        <v>0.12237094908050494</v>
      </c>
      <c r="H5" s="152">
        <v>45966.356678240743</v>
      </c>
      <c r="I5" s="151" t="str">
        <f>IFERROR(VLOOKUP(D5,DB!A:F,6,0),"")</f>
        <v>SCECO</v>
      </c>
      <c r="J5" s="151" t="str">
        <f>IFERROR(VLOOKUP(D5,DB!A:G,7,0),"")</f>
        <v>Haj Removal</v>
      </c>
      <c r="K5" s="151" t="s">
        <v>39129</v>
      </c>
      <c r="L5" s="151" t="str">
        <f>IFERROR(VLOOKUP(D5,DB!A:I,9,0),"")</f>
        <v>Latis</v>
      </c>
    </row>
    <row r="6" spans="1:13" ht="30.75">
      <c r="A6" s="151" t="s">
        <v>39130</v>
      </c>
      <c r="B6" s="151" t="str">
        <f>IFERROR(VLOOKUP(D6,DB!A:K,11,0),"")</f>
        <v>R5</v>
      </c>
      <c r="C6" s="151">
        <v>1</v>
      </c>
      <c r="D6" s="151" t="s">
        <v>32794</v>
      </c>
      <c r="E6" s="151" t="s">
        <v>39102</v>
      </c>
      <c r="F6" s="152">
        <v>45966.39565972222</v>
      </c>
      <c r="G6" s="153">
        <f ca="1">IFERROR(NOW()-F6,"")</f>
        <v>9.556539352342952E-2</v>
      </c>
      <c r="H6" s="152">
        <v>45966.389409722222</v>
      </c>
      <c r="I6" s="151" t="str">
        <f>IFERROR(VLOOKUP(D6,DB!A:F,6,0),"")</f>
        <v>SCECO</v>
      </c>
      <c r="J6" s="151" t="str">
        <f>IFERROR(VLOOKUP(D6,DB!A:G,7,0),"")</f>
        <v>Vandalized+Dead</v>
      </c>
      <c r="K6" s="151" t="s">
        <v>39131</v>
      </c>
      <c r="L6" s="151" t="str">
        <f>IFERROR(VLOOKUP(D6,DB!A:I,9,0),"")</f>
        <v>Latis</v>
      </c>
    </row>
    <row r="7" spans="1:13" ht="15">
      <c r="A7" s="151"/>
      <c r="B7" s="151" t="str">
        <f>IFERROR(VLOOKUP(D7,DB!A:K,11,0),"")</f>
        <v/>
      </c>
      <c r="C7" s="151"/>
      <c r="D7" s="151"/>
      <c r="E7" s="151"/>
      <c r="F7" s="152"/>
      <c r="G7" s="153">
        <f ca="1">IFERROR(NOW()-F7,"")</f>
        <v>45966.491225115744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45966.491225115744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45966.491225115744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45966.491225115744</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45966.491225115744</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45966.491225115744</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45966.491225115744</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45966.491225115744</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45966.491225115744</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45966.491225115744</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45966.491225115744</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45966.491225115744</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45966.491225115744</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45966.491225115744</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45966.491225115744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45966.491225115744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45966.491225115744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45966.491225115744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45966.491225115744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45966.491225115744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45966.491225115744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45966.491225115744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45966.491225115744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45966.491225115744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45966.491225115744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45966.491225115744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45966.491225115744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45966.491225115744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45966.491225115744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45966.491225115744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45966.491225115744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45966.491225115744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45966.491225115744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45966.491225115744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45966.491225115744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45966.491225115744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45966.491225115744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45966.491225115744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45966.491225115744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45966.491225115744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45966.491225115744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45966.491225115744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45966.491225115744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45966.491225115744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45966.491225115744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45966.491225115744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45966.491225115744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45966.491225115744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45966.491225115744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45966.491225115744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45966.491225115744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45966.491225115744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45966.491225115744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45966.491225115744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45966.491225115744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45966.491225115744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45966.491225115744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45966.491225115744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45966.491225115744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45966.491225115744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45966.491225115744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45966.491225115744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45966.491225115744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45966.491225115744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45966.491225115744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45966.491225115744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45966.491225115744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45966.491225115744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45966.491225115744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45966.491225115744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45966.491225115744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45966.491225115744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45966.491225115744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45966.491225115744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45966.491225115744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45966.491225115744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45966.491225115744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45966.491225115744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45966.491225115744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45966.491225115744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45966.491225115744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45966.491225115744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45966.491225115744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45966.491225115744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45966.491225115744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45966.491225115744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45966.491225115744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45966.491225115744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45966.491225115744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45966.491225115744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45966.491225115744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45966.491225115744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45966.491225115744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45966.491225115744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45966.491225115744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45966.491225115744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45966.491225115744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45966.491225115744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45966.491225115744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45966.491225115744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45966.491225115744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45966.491225115744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45966.491225115744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45966.491225115744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45966.491225115744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45966.491225115744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45966.491225115744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45966.491225115744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45966.491225115744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45966.491225115744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45966.491225115744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45966.491225115744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45966.491225115744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45966.491225115744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45966.491225115744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45966.491225115744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45966.491225115744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45966.491225115744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45966.491225115744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45966.491225115744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45966.491225115744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45966.491225115744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45966.491225115744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45966.491225115744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45966.491225115744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45966.491225115744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45966.491225115744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45966.491225115744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45966.491225115744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45966.491225115744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45966.491225115744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45966.491225115744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45966.491225115744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45966.491225115744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45966.491225115744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45966.491225115744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45966.491225115744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45966.491225115744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45966.491225115744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45966.491225115744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45966.491225115744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45966.491225115744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45966.491225115744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45966.491225115744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45966.491225115744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45966.491225115744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45966.491225115744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45966.491225115744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45966.491225115744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45966.491225115744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45966.491225115744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45966.491225115744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45966.491225115744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45966.491225115744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45966.491225115744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45966.491225115744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45966.491225115744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45966.491225115744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45966.491225115744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45966.491225115744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45966.491225115744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45966.491225115744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45966.491225115744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45966.491225115744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45966.491225115744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45966.491225115744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45966.491225115744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45966.491225115744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45966.491225115744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45966.491225115744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45966.491225115744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45966.491225115744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45966.491225115744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45966.491225115744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45966.491225115744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45966.491225115744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45966.491225115744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45966.491225115744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45966.491225115744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45966.491225115744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45966.491225115744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45966.491225115744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45966.491225115744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45966.491225115744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45966.491225115744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45966.491225115744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45966.491225115744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45966.491225115744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45966.491225115744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45966.491225115744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45966.491225115744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45966.491225115744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45966.491225115744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45966.491225115744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45966.491225115744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45966.491225115744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45966.491225115744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45966.491225115744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45966.491225115744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45966.491225115744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45966.491225115744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45966.491225115744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45966.491225115744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45966.491225115744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45966.491225115744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45966.491225115744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45966.491225115744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45966.491225115744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45966.491225115744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45966.491225115744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45966.491225115744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45966.491225115744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45966.491225115744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45966.491225115744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45966.491225115744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45966.491225115744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45966.491225115744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45966.491225115744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45966.491225115744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45966.491225115744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45966.491225115744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45966.491225115744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45966.491225115744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45966.491225115744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45966.491225115744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45966.491225115744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45966.491225115744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45966.491225115744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45966.491225115744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45966.491225115744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45966.491225115744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45966.491225115744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45966.491225115744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45966.491225115744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45966.491225115744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45966.491225115744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45966.491225115744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45966.491225115744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45966.491225115744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45966.491225115744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45966.491225115744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45966.491225115744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45966.491225115744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45966.491225115744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45966.491225115744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45966.491225115744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45966.491225115744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45966.491225115744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45966.491225115744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45966.491225115744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45966.491225115744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45966.491225115744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45966.491225115744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45966.491225115744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45966.491225115744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45966.491225115744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45966.491225115744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45966.491225115744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45966.491225115744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45966.491225115744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45966.491225115744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45966.491225115744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45966.491225115744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45966.491225115744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45966.491225115744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45966.491225115744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45966.491225115744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45966.491225115744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45966.491225115744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45966.491225115744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45966.491225115744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45966.491225115744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45966.491225115744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45966.491225115744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45966.491225115744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45966.491225115744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45966.491225115744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45966.491225115744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45966.491225115744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45966.491225115744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45966.491225115744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45966.491225115744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45966.491225115744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45966.491225115744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45966.491225115744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45966.491225115744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45966.491225115744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45966.491225115744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45966.491225115744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45966.491225115744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45966.491225115744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45966.491225115744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45966.491225115744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45966.491225115744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45966.491225115744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45966.491225115744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45966.491225115744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45966.491225115744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45966.491225115744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45966.491225115744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45966.491225115744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45966.491225115744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45966.491225115744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45966.491225115744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45966.491225115744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45966.491225115744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45966.491225115744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45966.491225115744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45966.491225115744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45966.491225115744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45966.491225115744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45966.491225115744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45966.491225115744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45966.491225115744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45966.491225115744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45966.491225115744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45966.491225115744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45966.491225115744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45966.491225115744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45966.491225115744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45966.491225115744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45966.491225115744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45966.491225115744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45966.491225115744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45966.491225115744</v>
      </c>
      <c r="H331" s="158"/>
      <c r="I331" s="157" t="str">
        <f>IFERROR(VLOOKUP(D331,DB!A:F,6,0),"")</f>
        <v/>
      </c>
      <c r="J331" s="157" t="str">
        <f>IFERROR(VLOOKUP(D331,DB!A:G,7,0),"")</f>
        <v/>
      </c>
      <c r="K331" s="157"/>
      <c r="L331" s="157" t="str">
        <f>IFERROR(VLOOKUP(D331,DB!A:I,9,0),"")</f>
        <v/>
      </c>
    </row>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1" ht="15"/>
    <row r="442" ht="15"/>
    <row r="444" ht="15"/>
    <row r="445" ht="15"/>
    <row r="446" ht="15"/>
    <row r="447" ht="15"/>
    <row r="449" ht="15"/>
    <row r="450" ht="15"/>
    <row r="457" ht="15"/>
    <row r="458" ht="15"/>
    <row r="459" ht="15"/>
    <row r="460" ht="15"/>
    <row r="461" ht="15"/>
    <row r="462" ht="15"/>
    <row r="465" ht="15"/>
    <row r="466" ht="15"/>
    <row r="467" ht="15"/>
    <row r="468" ht="15"/>
    <row r="469" ht="15"/>
    <row r="470" ht="15"/>
    <row r="471" ht="15"/>
    <row r="472"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70" ht="15"/>
    <row r="571" ht="15"/>
    <row r="572" ht="15"/>
    <row r="573" ht="15"/>
    <row r="574" ht="15"/>
    <row r="575"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4" ht="15"/>
    <row r="665"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869" ht="15"/>
    <row r="870" ht="15"/>
    <row r="871" ht="15"/>
    <row r="872" ht="15"/>
    <row r="873" ht="15"/>
    <row r="874"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7" ht="15"/>
    <row r="938" ht="15"/>
    <row r="944" ht="15"/>
    <row r="945" ht="15"/>
    <row r="947" ht="15"/>
    <row r="948" ht="15"/>
    <row r="949" ht="15"/>
    <row r="950" ht="15"/>
    <row r="951" ht="15"/>
    <row r="952" ht="15"/>
    <row r="953" ht="15"/>
    <row r="955" ht="15"/>
    <row r="956" ht="15"/>
    <row r="957"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6" ht="15"/>
    <row r="1027" ht="15"/>
    <row r="1028" ht="15"/>
    <row r="1029" ht="15"/>
    <row r="1030" ht="15"/>
    <row r="1031" ht="15"/>
    <row r="1032" ht="15"/>
    <row r="1033" ht="15"/>
    <row r="1034" ht="15"/>
    <row r="1035" ht="15"/>
    <row r="1036" ht="15"/>
    <row r="1037" ht="15"/>
    <row r="1038" ht="15"/>
    <row r="1039" ht="15"/>
    <row r="1041" ht="15"/>
    <row r="1042" ht="15"/>
    <row r="1043" ht="15"/>
    <row r="1044" ht="15"/>
    <row r="1045" ht="15"/>
    <row r="1046" ht="15"/>
    <row r="1047" ht="15"/>
    <row r="1048" ht="15"/>
    <row r="1049" ht="15"/>
    <row r="1050" ht="15"/>
    <row r="1051" ht="15"/>
    <row r="1052"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92" ht="15"/>
    <row r="1093" ht="15"/>
    <row r="1096" ht="15"/>
    <row r="1097" ht="15"/>
    <row r="1098" ht="15"/>
    <row r="1099" ht="15"/>
    <row r="1100" ht="15"/>
    <row r="1101" ht="15"/>
    <row r="1102" ht="15"/>
    <row r="1103" ht="15"/>
    <row r="1106" ht="15"/>
    <row r="1107" ht="15"/>
    <row r="1108" ht="15"/>
    <row r="1109" ht="15"/>
    <row r="1110" ht="15"/>
    <row r="1111" ht="15"/>
    <row r="1112" ht="15"/>
    <row r="1113" ht="15"/>
    <row r="1114" ht="15"/>
    <row r="1115" ht="15"/>
    <row r="1116" ht="15"/>
    <row r="1117" ht="15"/>
    <row r="1119" ht="15"/>
    <row r="1120" ht="15"/>
    <row r="1121" ht="15"/>
    <row r="1124" ht="15"/>
    <row r="1126" ht="15"/>
    <row r="1128" ht="15"/>
    <row r="1131" ht="15"/>
    <row r="1132" ht="15"/>
    <row r="1133" ht="15"/>
    <row r="1135" ht="15"/>
    <row r="1137" ht="15"/>
    <row r="1138" ht="15"/>
    <row r="1139" ht="15"/>
    <row r="1140" ht="15"/>
    <row r="1141" ht="15"/>
    <row r="1143" ht="15"/>
    <row r="1144" ht="15"/>
    <row r="1145" ht="15"/>
    <row r="1146" ht="15"/>
    <row r="1148" ht="15"/>
    <row r="1150" ht="15"/>
    <row r="1151" ht="15"/>
    <row r="1153" ht="15"/>
    <row r="1154" ht="15"/>
    <row r="1155" ht="15"/>
    <row r="1156" ht="15"/>
    <row r="1158" ht="15"/>
    <row r="1160" ht="15"/>
    <row r="1161" ht="15"/>
    <row r="1162" ht="15"/>
    <row r="1163" ht="15"/>
    <row r="1165" ht="15"/>
    <row r="1166" ht="15"/>
    <row r="1167" ht="15"/>
    <row r="1168" ht="15"/>
    <row r="1169" ht="15"/>
    <row r="1170" ht="15"/>
    <row r="1171" ht="15"/>
    <row r="1174" ht="15"/>
    <row r="1176" ht="15"/>
    <row r="1177" ht="15"/>
    <row r="1178" ht="15"/>
    <row r="1179" ht="15"/>
    <row r="1180" ht="15"/>
    <row r="1181" ht="15"/>
    <row r="1182" ht="15"/>
    <row r="1183" ht="15"/>
    <row r="1186" ht="15"/>
    <row r="1187" ht="15"/>
    <row r="1189" ht="15"/>
    <row r="1191" ht="15"/>
    <row r="1192" ht="15"/>
    <row r="1193" ht="15"/>
    <row r="1194" ht="15"/>
    <row r="1195" ht="15"/>
    <row r="1199" ht="15"/>
    <row r="1200" ht="15"/>
    <row r="1202" ht="15"/>
    <row r="1203" ht="15"/>
    <row r="1206" ht="15"/>
    <row r="1207" ht="15"/>
    <row r="1211" ht="15"/>
    <row r="1218" ht="15"/>
    <row r="1220" ht="15"/>
    <row r="1221" ht="15"/>
    <row r="1222" ht="15"/>
    <row r="1229" ht="15"/>
    <row r="1230" ht="15"/>
    <row r="1231" ht="15"/>
    <row r="1232" ht="15"/>
    <row r="1234" ht="15"/>
    <row r="1236" ht="15"/>
    <row r="1245" ht="15"/>
    <row r="1246" ht="15"/>
    <row r="1247" ht="15"/>
    <row r="1248" ht="15"/>
    <row r="1250" ht="15"/>
    <row r="1252" ht="15"/>
    <row r="1253" ht="15"/>
  </sheetData>
  <dataValidations count="2">
    <dataValidation allowBlank="1" showInputMessage="1" showErrorMessage="1" sqref="E1" xr:uid="{920C6338-E771-4DAE-8C89-92A9093EA4DE}"/>
    <dataValidation type="list" allowBlank="1" showInputMessage="1" showErrorMessage="1" sqref="E2:E3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6" t="s">
        <v>39132</v>
      </c>
      <c r="B2" s="171" t="str">
        <f>IFERROR(VLOOKUP(D2,DB!A:K,11,0),"")</f>
        <v>R6</v>
      </c>
      <c r="C2" s="168">
        <v>1</v>
      </c>
      <c r="D2" s="171" t="s">
        <v>34135</v>
      </c>
      <c r="E2" s="102" t="s">
        <v>39021</v>
      </c>
      <c r="F2" s="173">
        <v>45966.46162037037</v>
      </c>
      <c r="G2" s="115">
        <f ca="1">IFERROR(NOW()-F2,"-")</f>
        <v>2.9604745373944752E-2</v>
      </c>
      <c r="H2" s="173">
        <v>45966.451782407406</v>
      </c>
      <c r="I2" s="171" t="str">
        <f>IFERROR(VLOOKUP(D2,DB!A:F,6,0),"")</f>
        <v>SCECO</v>
      </c>
      <c r="J2" s="102" t="str">
        <f>IFERROR(VLOOKUP(D2,DB!A:G,7,0),"")</f>
        <v>Vandalized</v>
      </c>
      <c r="K2" s="169" t="s">
        <v>39133</v>
      </c>
      <c r="L2" s="174" t="str">
        <f>IFERROR(VLOOKUP(D2,DB!A:I,9,0),"")</f>
        <v>Latis</v>
      </c>
    </row>
    <row r="3" spans="1:16383" ht="31.5" customHeight="1">
      <c r="A3" s="170"/>
      <c r="B3" s="171" t="str">
        <f>IFERROR(VLOOKUP(D3,DB!A:K,11,0),"")</f>
        <v/>
      </c>
      <c r="C3" s="168"/>
      <c r="D3" s="171"/>
      <c r="E3" s="102"/>
      <c r="F3" s="173"/>
      <c r="G3" s="115">
        <f ca="1">IFERROR(NOW()-F3,"-")</f>
        <v>45966.491225115744</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72"/>
      <c r="F4" s="173"/>
      <c r="G4" s="115">
        <f ca="1">IFERROR(NOW()-F4,"-")</f>
        <v>45966.491225115744</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45966.491225115744</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45966.491225115744</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45966.491225115744</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45966.491225115744</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45966.491225115744</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45966.491225115744</v>
      </c>
      <c r="H10" s="173"/>
      <c r="I10" s="171" t="str">
        <f>IFERROR(VLOOKUP(D10,DB!A:F,6,0),"")</f>
        <v/>
      </c>
      <c r="J10" s="102" t="str">
        <f>IFERROR(VLOOKUP(D10,DB!A:G,7,0),"")</f>
        <v/>
      </c>
      <c r="K10" s="169"/>
      <c r="L10" s="174" t="str">
        <f>IFERROR(VLOOKUP(D10,DB!A:I,9,0),"")</f>
        <v/>
      </c>
    </row>
    <row r="11" spans="1:16383" ht="31.5" customHeight="1">
      <c r="A11" s="103"/>
      <c r="B11" s="102" t="str">
        <f>IFERROR(VLOOKUP(D11,DB!A:K,11,0),"")</f>
        <v/>
      </c>
      <c r="C11" s="104"/>
      <c r="D11" s="102"/>
      <c r="E11" s="105"/>
      <c r="F11" s="106"/>
      <c r="G11" s="76">
        <f ca="1">IFERROR(NOW()-F11,"-")</f>
        <v>45966.491225115744</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45966.491225115744</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45966.491225115744</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45966.491225115744</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45966.491225115744</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45966.491225115744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45966.491225115744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45966.491225115744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45966.491225115744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45966.491225115744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45966.491225115744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45966.491225115744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45966.491225115744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45966.491225115744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45966.491225115744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45966.491225115744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45966.491225115744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45966.491225115744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45966.491225115744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45966.491225115744</v>
      </c>
      <c r="H30" s="106"/>
      <c r="I30" s="102" t="str">
        <f>IFERROR(VLOOKUP(D30,DB!A:F,6,0),"")</f>
        <v/>
      </c>
      <c r="J30" s="101" t="str">
        <f>IFERROR(VLOOKUP(D30,DB!A:G,7,0),"")</f>
        <v/>
      </c>
      <c r="K30" s="107"/>
      <c r="L30" s="108" t="str">
        <f>IFERROR(VLOOKUP(D30,DB!A:I,9,0),"")</f>
        <v/>
      </c>
    </row>
  </sheetData>
  <dataValidations count="2">
    <dataValidation allowBlank="1" showInputMessage="1" showErrorMessage="1" sqref="E1" xr:uid="{380493DB-286A-4683-AF55-C78F04945A49}"/>
    <dataValidation type="list" allowBlank="1" showInputMessage="1" showErrorMessage="1" sqref="E2:E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2025-11-05T08:48:00Z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